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nmcguire/Library/Mobile Documents/com~apple~CloudDocs/Vitalleo/Well Aligned Program/Well Aligned Training Material/Economic Modeling/"/>
    </mc:Choice>
  </mc:AlternateContent>
  <xr:revisionPtr revIDLastSave="0" documentId="13_ncr:1_{8002F67C-BD97-9149-A912-7914A2B141EE}" xr6:coauthVersionLast="40" xr6:coauthVersionMax="40" xr10:uidLastSave="{00000000-0000-0000-0000-000000000000}"/>
  <bookViews>
    <workbookView xWindow="0" yWindow="460" windowWidth="28500" windowHeight="17200" xr2:uid="{5E19BD7E-5C9C-4EF4-915E-82D28D4AF259}"/>
  </bookViews>
  <sheets>
    <sheet name="Pain Fibro" sheetId="1" r:id="rId1"/>
    <sheet name="DNA Health" sheetId="8" r:id="rId2"/>
    <sheet name="DNA Weight Loss" sheetId="9" r:id="rId3"/>
  </sheets>
  <definedNames>
    <definedName name="_xlnm.Print_Area" localSheetId="1">'DNA Health'!$A$1:$X$52</definedName>
    <definedName name="_xlnm.Print_Area" localSheetId="2">'DNA Weight Loss'!$A$1:$X$52</definedName>
    <definedName name="_xlnm.Print_Area" localSheetId="0">'Pain Fibro'!$A$1:$X$52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12" i="9" l="1"/>
  <c r="V15" i="9" s="1"/>
  <c r="T12" i="9"/>
  <c r="R12" i="9"/>
  <c r="P12" i="9"/>
  <c r="N12" i="9"/>
  <c r="L12" i="9"/>
  <c r="J12" i="9"/>
  <c r="J15" i="9" s="1"/>
  <c r="H12" i="9"/>
  <c r="F12" i="9"/>
  <c r="F15" i="9" s="1"/>
  <c r="T15" i="9"/>
  <c r="R15" i="9"/>
  <c r="P15" i="9"/>
  <c r="N15" i="9"/>
  <c r="L15" i="9"/>
  <c r="H15" i="9"/>
  <c r="D12" i="9"/>
  <c r="D15" i="9" s="1"/>
  <c r="V12" i="8"/>
  <c r="V15" i="8" s="1"/>
  <c r="T12" i="8"/>
  <c r="R12" i="8"/>
  <c r="R15" i="8" s="1"/>
  <c r="P12" i="8"/>
  <c r="P15" i="8" s="1"/>
  <c r="N12" i="8"/>
  <c r="N15" i="8" s="1"/>
  <c r="L12" i="8"/>
  <c r="J12" i="8"/>
  <c r="J15" i="8" s="1"/>
  <c r="H12" i="8"/>
  <c r="H15" i="8" s="1"/>
  <c r="F12" i="8"/>
  <c r="F15" i="8" s="1"/>
  <c r="T15" i="8"/>
  <c r="L15" i="8"/>
  <c r="D12" i="8"/>
  <c r="D15" i="8" s="1"/>
  <c r="T15" i="1"/>
  <c r="R15" i="1"/>
  <c r="N15" i="1"/>
  <c r="L15" i="1"/>
  <c r="J15" i="1"/>
  <c r="H15" i="1"/>
  <c r="V12" i="1"/>
  <c r="V15" i="1" s="1"/>
  <c r="T12" i="1"/>
  <c r="R12" i="1"/>
  <c r="P12" i="1"/>
  <c r="P15" i="1" s="1"/>
  <c r="N12" i="1"/>
  <c r="L12" i="1"/>
  <c r="J12" i="1"/>
  <c r="H12" i="1"/>
  <c r="F12" i="1"/>
  <c r="F15" i="1" s="1"/>
  <c r="D12" i="1"/>
  <c r="D15" i="1" s="1"/>
  <c r="J46" i="1" l="1"/>
  <c r="J47" i="1"/>
  <c r="J47" i="9"/>
  <c r="J46" i="9"/>
  <c r="J35" i="9"/>
  <c r="J45" i="9" s="1"/>
  <c r="L28" i="9"/>
  <c r="L37" i="9" s="1"/>
  <c r="R28" i="9"/>
  <c r="R37" i="9" s="1"/>
  <c r="R47" i="9" s="1"/>
  <c r="V18" i="9"/>
  <c r="V22" i="9"/>
  <c r="T22" i="9"/>
  <c r="R22" i="9"/>
  <c r="P22" i="9"/>
  <c r="N22" i="9"/>
  <c r="L22" i="9"/>
  <c r="J22" i="9"/>
  <c r="H22" i="9"/>
  <c r="F22" i="9"/>
  <c r="D22" i="9"/>
  <c r="F18" i="9"/>
  <c r="D18" i="9"/>
  <c r="T18" i="9"/>
  <c r="T23" i="9" s="1"/>
  <c r="R18" i="9"/>
  <c r="P18" i="9"/>
  <c r="N18" i="9"/>
  <c r="L18" i="9"/>
  <c r="L19" i="9"/>
  <c r="J18" i="9"/>
  <c r="H18" i="9"/>
  <c r="H23" i="9" s="1"/>
  <c r="F23" i="9"/>
  <c r="V19" i="9"/>
  <c r="N19" i="9"/>
  <c r="J19" i="9"/>
  <c r="H19" i="9"/>
  <c r="F6" i="9"/>
  <c r="H6" i="9" s="1"/>
  <c r="J6" i="9" s="1"/>
  <c r="L6" i="9" s="1"/>
  <c r="N6" i="9" s="1"/>
  <c r="P6" i="9" s="1"/>
  <c r="R6" i="9" s="1"/>
  <c r="T6" i="9" s="1"/>
  <c r="V6" i="9" s="1"/>
  <c r="X6" i="9" s="1"/>
  <c r="X1" i="9"/>
  <c r="J47" i="8"/>
  <c r="J46" i="8"/>
  <c r="J35" i="8"/>
  <c r="J45" i="8"/>
  <c r="L28" i="8"/>
  <c r="N28" i="8" s="1"/>
  <c r="P28" i="8" s="1"/>
  <c r="R28" i="8"/>
  <c r="R37" i="8" s="1"/>
  <c r="R47" i="8" s="1"/>
  <c r="V22" i="8"/>
  <c r="T22" i="8"/>
  <c r="R22" i="8"/>
  <c r="P22" i="8"/>
  <c r="N22" i="8"/>
  <c r="L22" i="8"/>
  <c r="J22" i="8"/>
  <c r="H22" i="8"/>
  <c r="F22" i="8"/>
  <c r="D22" i="8"/>
  <c r="F18" i="8"/>
  <c r="V18" i="8"/>
  <c r="T18" i="8"/>
  <c r="R18" i="8"/>
  <c r="P18" i="8"/>
  <c r="N18" i="8"/>
  <c r="L18" i="8"/>
  <c r="J18" i="8"/>
  <c r="H18" i="8"/>
  <c r="D18" i="8"/>
  <c r="T19" i="8"/>
  <c r="P19" i="8"/>
  <c r="J19" i="8"/>
  <c r="F6" i="8"/>
  <c r="H6" i="8" s="1"/>
  <c r="J6" i="8" s="1"/>
  <c r="L6" i="8" s="1"/>
  <c r="N6" i="8" s="1"/>
  <c r="P6" i="8" s="1"/>
  <c r="R6" i="8" s="1"/>
  <c r="T6" i="8" s="1"/>
  <c r="V6" i="8" s="1"/>
  <c r="X6" i="8" s="1"/>
  <c r="X1" i="8"/>
  <c r="T18" i="1"/>
  <c r="R18" i="1"/>
  <c r="V18" i="1"/>
  <c r="D18" i="1"/>
  <c r="F18" i="1"/>
  <c r="H18" i="1"/>
  <c r="J18" i="1"/>
  <c r="L18" i="1"/>
  <c r="L19" i="1"/>
  <c r="N18" i="1"/>
  <c r="P18" i="1"/>
  <c r="T22" i="1"/>
  <c r="P22" i="1"/>
  <c r="V22" i="1"/>
  <c r="D22" i="1"/>
  <c r="F22" i="1"/>
  <c r="H22" i="1"/>
  <c r="J22" i="1"/>
  <c r="L22" i="1"/>
  <c r="N22" i="1"/>
  <c r="R22" i="1"/>
  <c r="R28" i="1"/>
  <c r="R37" i="1" s="1"/>
  <c r="R47" i="1" s="1"/>
  <c r="L28" i="1"/>
  <c r="N28" i="1" s="1"/>
  <c r="J35" i="1"/>
  <c r="J45" i="1" s="1"/>
  <c r="P19" i="1"/>
  <c r="F6" i="1"/>
  <c r="H6" i="1" s="1"/>
  <c r="J6" i="1" s="1"/>
  <c r="L6" i="1" s="1"/>
  <c r="N6" i="1" s="1"/>
  <c r="P6" i="1" s="1"/>
  <c r="R6" i="1" s="1"/>
  <c r="T6" i="1" s="1"/>
  <c r="V6" i="1" s="1"/>
  <c r="X6" i="1" s="1"/>
  <c r="X1" i="1"/>
  <c r="N23" i="9"/>
  <c r="X18" i="8" l="1"/>
  <c r="R27" i="8" s="1"/>
  <c r="R36" i="8" s="1"/>
  <c r="R39" i="8" s="1"/>
  <c r="R40" i="8" s="1"/>
  <c r="D23" i="9"/>
  <c r="X22" i="9"/>
  <c r="X15" i="9"/>
  <c r="L27" i="9" s="1"/>
  <c r="L30" i="9" s="1"/>
  <c r="N19" i="1"/>
  <c r="R23" i="1"/>
  <c r="N23" i="1"/>
  <c r="R19" i="9"/>
  <c r="P23" i="9"/>
  <c r="H23" i="1"/>
  <c r="H19" i="1"/>
  <c r="H19" i="8"/>
  <c r="L23" i="8"/>
  <c r="R23" i="8"/>
  <c r="T23" i="1"/>
  <c r="V23" i="8"/>
  <c r="P23" i="8"/>
  <c r="D19" i="8"/>
  <c r="V19" i="8"/>
  <c r="T28" i="8"/>
  <c r="T23" i="8"/>
  <c r="P19" i="9"/>
  <c r="J19" i="1"/>
  <c r="L19" i="8"/>
  <c r="H23" i="8"/>
  <c r="J23" i="8"/>
  <c r="T19" i="9"/>
  <c r="R19" i="8"/>
  <c r="N23" i="8"/>
  <c r="R23" i="9"/>
  <c r="V19" i="1"/>
  <c r="V23" i="9"/>
  <c r="L23" i="9"/>
  <c r="J23" i="9"/>
  <c r="F19" i="9"/>
  <c r="X18" i="9"/>
  <c r="D19" i="9"/>
  <c r="F19" i="8"/>
  <c r="D23" i="8"/>
  <c r="F19" i="1"/>
  <c r="J23" i="1"/>
  <c r="N19" i="8"/>
  <c r="F23" i="8"/>
  <c r="X22" i="8"/>
  <c r="V23" i="1"/>
  <c r="X18" i="1"/>
  <c r="R27" i="1" s="1"/>
  <c r="T19" i="1"/>
  <c r="R19" i="1"/>
  <c r="P23" i="1"/>
  <c r="L23" i="1"/>
  <c r="X22" i="1"/>
  <c r="F23" i="1"/>
  <c r="X15" i="1"/>
  <c r="L27" i="1" s="1"/>
  <c r="N27" i="1" s="1"/>
  <c r="L47" i="9"/>
  <c r="N37" i="9"/>
  <c r="N47" i="9" s="1"/>
  <c r="L37" i="8"/>
  <c r="N28" i="9"/>
  <c r="P28" i="9" s="1"/>
  <c r="T28" i="9" s="1"/>
  <c r="X15" i="8"/>
  <c r="L27" i="8" s="1"/>
  <c r="D23" i="1"/>
  <c r="L37" i="1"/>
  <c r="D19" i="1"/>
  <c r="P28" i="1"/>
  <c r="T28" i="1" s="1"/>
  <c r="L32" i="8" l="1"/>
  <c r="L42" i="8" s="1"/>
  <c r="L52" i="8" s="1"/>
  <c r="R30" i="8"/>
  <c r="R46" i="8"/>
  <c r="R49" i="8" s="1"/>
  <c r="R50" i="8" s="1"/>
  <c r="N27" i="9"/>
  <c r="P27" i="9" s="1"/>
  <c r="P30" i="9" s="1"/>
  <c r="L36" i="9"/>
  <c r="L39" i="9" s="1"/>
  <c r="L40" i="9" s="1"/>
  <c r="X19" i="9"/>
  <c r="X23" i="9"/>
  <c r="X19" i="8"/>
  <c r="P37" i="9"/>
  <c r="T37" i="9" s="1"/>
  <c r="X23" i="8"/>
  <c r="P47" i="9"/>
  <c r="T47" i="9" s="1"/>
  <c r="R27" i="9"/>
  <c r="L32" i="9"/>
  <c r="L42" i="9" s="1"/>
  <c r="L52" i="9" s="1"/>
  <c r="L32" i="1"/>
  <c r="L42" i="1" s="1"/>
  <c r="L52" i="1" s="1"/>
  <c r="X23" i="1"/>
  <c r="X19" i="1"/>
  <c r="L30" i="1"/>
  <c r="L36" i="1"/>
  <c r="L39" i="1" s="1"/>
  <c r="L40" i="1" s="1"/>
  <c r="L36" i="8"/>
  <c r="N27" i="8"/>
  <c r="N30" i="8" s="1"/>
  <c r="L30" i="8"/>
  <c r="N30" i="1"/>
  <c r="P27" i="1"/>
  <c r="N37" i="1"/>
  <c r="N47" i="1" s="1"/>
  <c r="L47" i="1"/>
  <c r="L47" i="8"/>
  <c r="N37" i="8"/>
  <c r="N47" i="8" s="1"/>
  <c r="R30" i="1"/>
  <c r="R36" i="1"/>
  <c r="L46" i="9" l="1"/>
  <c r="L49" i="9" s="1"/>
  <c r="L50" i="9" s="1"/>
  <c r="N30" i="9"/>
  <c r="N36" i="9"/>
  <c r="P36" i="9" s="1"/>
  <c r="N39" i="9"/>
  <c r="N40" i="9" s="1"/>
  <c r="R30" i="9"/>
  <c r="T27" i="9"/>
  <c r="T30" i="9" s="1"/>
  <c r="R36" i="9"/>
  <c r="T36" i="9" s="1"/>
  <c r="T39" i="9" s="1"/>
  <c r="T40" i="9" s="1"/>
  <c r="P47" i="8"/>
  <c r="T47" i="8" s="1"/>
  <c r="P37" i="8"/>
  <c r="T37" i="8" s="1"/>
  <c r="P27" i="8"/>
  <c r="T27" i="8" s="1"/>
  <c r="T30" i="8" s="1"/>
  <c r="P47" i="1"/>
  <c r="T47" i="1" s="1"/>
  <c r="N36" i="1"/>
  <c r="P36" i="1" s="1"/>
  <c r="L46" i="1"/>
  <c r="L49" i="1" s="1"/>
  <c r="L50" i="1" s="1"/>
  <c r="P37" i="1"/>
  <c r="T37" i="1" s="1"/>
  <c r="P30" i="1"/>
  <c r="T27" i="1"/>
  <c r="T30" i="1" s="1"/>
  <c r="R39" i="1"/>
  <c r="R40" i="1" s="1"/>
  <c r="R46" i="1"/>
  <c r="R49" i="1" s="1"/>
  <c r="R50" i="1" s="1"/>
  <c r="P39" i="9"/>
  <c r="P40" i="9" s="1"/>
  <c r="L39" i="8"/>
  <c r="L40" i="8" s="1"/>
  <c r="N36" i="8"/>
  <c r="L46" i="8"/>
  <c r="N46" i="9" l="1"/>
  <c r="R46" i="9"/>
  <c r="R49" i="9" s="1"/>
  <c r="R50" i="9" s="1"/>
  <c r="R39" i="9"/>
  <c r="R40" i="9" s="1"/>
  <c r="P30" i="8"/>
  <c r="T36" i="1"/>
  <c r="T39" i="1" s="1"/>
  <c r="T40" i="1" s="1"/>
  <c r="P39" i="1"/>
  <c r="P40" i="1" s="1"/>
  <c r="N46" i="1"/>
  <c r="N39" i="1"/>
  <c r="N40" i="1" s="1"/>
  <c r="L49" i="8"/>
  <c r="L50" i="8" s="1"/>
  <c r="N46" i="8"/>
  <c r="N49" i="8" s="1"/>
  <c r="N50" i="8" s="1"/>
  <c r="N39" i="8"/>
  <c r="N40" i="8" s="1"/>
  <c r="P36" i="8"/>
  <c r="N49" i="9" l="1"/>
  <c r="N50" i="9" s="1"/>
  <c r="P46" i="9"/>
  <c r="N49" i="1"/>
  <c r="N50" i="1" s="1"/>
  <c r="P46" i="1"/>
  <c r="T36" i="8"/>
  <c r="T39" i="8" s="1"/>
  <c r="T40" i="8" s="1"/>
  <c r="P39" i="8"/>
  <c r="P40" i="8" s="1"/>
  <c r="P46" i="8"/>
  <c r="P49" i="9" l="1"/>
  <c r="P50" i="9" s="1"/>
  <c r="T46" i="9"/>
  <c r="T49" i="9" s="1"/>
  <c r="T50" i="9" s="1"/>
  <c r="T46" i="1"/>
  <c r="T49" i="1" s="1"/>
  <c r="T50" i="1" s="1"/>
  <c r="P49" i="1"/>
  <c r="P50" i="1" s="1"/>
  <c r="P49" i="8"/>
  <c r="P50" i="8" s="1"/>
  <c r="T46" i="8"/>
  <c r="T49" i="8" s="1"/>
  <c r="T50" i="8" s="1"/>
</calcChain>
</file>

<file path=xl/sharedStrings.xml><?xml version="1.0" encoding="utf-8"?>
<sst xmlns="http://schemas.openxmlformats.org/spreadsheetml/2006/main" count="186" uniqueCount="47">
  <si>
    <t>Pain / Fibromyalgia</t>
  </si>
  <si>
    <t>DNA Weight Loss Program</t>
  </si>
  <si>
    <t>Retail Price</t>
  </si>
  <si>
    <t>Doctor Cost</t>
  </si>
  <si>
    <t>Vitalleo Cost</t>
  </si>
  <si>
    <t>Doctor Margin</t>
  </si>
  <si>
    <t>Vitalleo Margin</t>
  </si>
  <si>
    <t>TOTALS</t>
  </si>
  <si>
    <t>DNA Health Report w/CRP and Vitamin</t>
  </si>
  <si>
    <t>Product Cost Analysis</t>
  </si>
  <si>
    <t>Inflammation, Vitamin D &amp; CRP Test</t>
  </si>
  <si>
    <t>Food Allergy Test</t>
  </si>
  <si>
    <t>Pain/Anxiety CBD Cream</t>
  </si>
  <si>
    <t>Edison Pack</t>
  </si>
  <si>
    <t>Inflammation Pack</t>
  </si>
  <si>
    <t>Chewable Vitamin D</t>
  </si>
  <si>
    <t>Chiro DNA Health &amp; Wellness Tes</t>
  </si>
  <si>
    <t>Vitalleo LLC/Well Aligned Program</t>
  </si>
  <si>
    <t>Occurances of Product</t>
  </si>
  <si>
    <t>Omega (E3)</t>
  </si>
  <si>
    <t>Detox</t>
  </si>
  <si>
    <t>High Intensity Laser Therapy</t>
  </si>
  <si>
    <t>Estension</t>
  </si>
  <si>
    <t>Enter Monthly Volume of Program</t>
  </si>
  <si>
    <t>Revenue</t>
  </si>
  <si>
    <t>Monthly Chiropractic Plan Cost</t>
  </si>
  <si>
    <t xml:space="preserve">  Total Monthly</t>
  </si>
  <si>
    <t>Enter Discount on Total Plans</t>
  </si>
  <si>
    <t>Discount</t>
  </si>
  <si>
    <t>Net Revenue</t>
  </si>
  <si>
    <t>Pricing &amp; Cost Factors</t>
  </si>
  <si>
    <t>Include Monthly Chiropractic Plans</t>
  </si>
  <si>
    <t>Monthly Vitalleo Margin</t>
  </si>
  <si>
    <t>Annual Vitalleo Margin</t>
  </si>
  <si>
    <t>MONTHLY SALES</t>
  </si>
  <si>
    <t>Monthly Program</t>
  </si>
  <si>
    <t>Monthly Chiropractic Plan</t>
  </si>
  <si>
    <t>Totals Monthly (If Pre-Paid)</t>
  </si>
  <si>
    <t>If Making Monthly Payments</t>
  </si>
  <si>
    <t>ANNUAL SALES</t>
  </si>
  <si>
    <t>Annual Program Revenue</t>
  </si>
  <si>
    <t>Annual Chiropractic Plan Revenue</t>
  </si>
  <si>
    <t>Totals Annual (If Pre-Paid)</t>
  </si>
  <si>
    <t>ONE PLAN TOTALS</t>
  </si>
  <si>
    <t>Consultation</t>
  </si>
  <si>
    <t>Retail Kit</t>
  </si>
  <si>
    <t>EXTENSION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</si>
</sst>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_);\(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3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8" fontId="0" fillId="0" borderId="0" xfId="0" applyNumberFormat="1"/>
    <xf numFmtId="0" fontId="1" fillId="0" borderId="0" xfId="0" applyFont="1"/>
    <xf numFmtId="8" fontId="1" fillId="0" borderId="0" xfId="0" applyNumberFormat="1" applyFont="1"/>
    <xf numFmtId="8" fontId="1" fillId="2" borderId="1" xfId="0" applyNumberFormat="1" applyFont="1" applyFill="1" applyBorder="1"/>
    <xf numFmtId="8" fontId="1" fillId="3" borderId="1" xfId="0" applyNumberFormat="1" applyFont="1" applyFill="1" applyBorder="1"/>
    <xf numFmtId="0" fontId="2" fillId="0" borderId="0" xfId="0" applyFont="1"/>
    <xf numFmtId="0" fontId="3" fillId="0" borderId="0" xfId="0" applyFont="1"/>
    <xf numFmtId="14" fontId="0" fillId="0" borderId="0" xfId="0" applyNumberFormat="1"/>
    <xf numFmtId="0" fontId="4" fillId="0" borderId="0" xfId="0" applyFont="1"/>
    <xf numFmtId="8" fontId="1" fillId="0" borderId="1" xfId="0" applyNumberFormat="1" applyFont="1" applyFill="1" applyBorder="1"/>
    <xf numFmtId="0" fontId="0" fillId="0" borderId="0" xfId="0" applyFill="1"/>
    <xf numFmtId="8" fontId="5" fillId="4" borderId="1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8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8" fontId="0" fillId="0" borderId="0" xfId="0" applyNumberFormat="1" applyAlignment="1">
      <alignment horizontal="left" vertical="center"/>
    </xf>
    <xf numFmtId="164" fontId="9" fillId="0" borderId="0" xfId="0" applyNumberFormat="1" applyFont="1" applyAlignment="1">
      <alignment horizontal="center"/>
    </xf>
    <xf numFmtId="0" fontId="9" fillId="0" borderId="0" xfId="0" applyFont="1"/>
    <xf numFmtId="9" fontId="8" fillId="0" borderId="1" xfId="0" applyNumberFormat="1" applyFont="1" applyFill="1" applyBorder="1" applyAlignment="1">
      <alignment horizontal="center" vertical="center"/>
    </xf>
    <xf numFmtId="37" fontId="1" fillId="0" borderId="1" xfId="0" applyNumberFormat="1" applyFont="1" applyFill="1" applyBorder="1" applyAlignment="1">
      <alignment horizontal="center"/>
    </xf>
    <xf numFmtId="37" fontId="1" fillId="2" borderId="1" xfId="0" applyNumberFormat="1" applyFont="1" applyFill="1" applyBorder="1" applyAlignment="1" applyProtection="1">
      <alignment horizontal="center"/>
      <protection locked="0"/>
    </xf>
    <xf numFmtId="8" fontId="1" fillId="2" borderId="1" xfId="0" applyNumberFormat="1" applyFont="1" applyFill="1" applyBorder="1" applyProtection="1">
      <protection locked="0"/>
    </xf>
    <xf numFmtId="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0E1CA-5656-47C5-83D9-FFF786FEDAC9}">
  <sheetPr>
    <pageSetUpPr fitToPage="1"/>
  </sheetPr>
  <dimension ref="A1:Y53"/>
  <sheetViews>
    <sheetView showGridLines="0" tabSelected="1" topLeftCell="A7" zoomScale="107" zoomScaleNormal="100" workbookViewId="0">
      <selection activeCell="V14" sqref="V14"/>
    </sheetView>
  </sheetViews>
  <sheetFormatPr baseColWidth="10" defaultColWidth="8.83203125" defaultRowHeight="15" outlineLevelRow="1" x14ac:dyDescent="0.2"/>
  <cols>
    <col min="1" max="1" width="1.6640625" customWidth="1"/>
    <col min="3" max="3" width="19.33203125" customWidth="1"/>
    <col min="4" max="4" width="12.5" customWidth="1"/>
    <col min="5" max="5" width="1.5" customWidth="1"/>
    <col min="6" max="6" width="12.5" customWidth="1"/>
    <col min="7" max="7" width="1.5" customWidth="1"/>
    <col min="8" max="8" width="12.5" customWidth="1"/>
    <col min="9" max="9" width="1.5" customWidth="1"/>
    <col min="10" max="10" width="12.5" customWidth="1"/>
    <col min="11" max="11" width="1.5" customWidth="1"/>
    <col min="12" max="12" width="14.1640625" bestFit="1" customWidth="1"/>
    <col min="13" max="13" width="1.5" customWidth="1"/>
    <col min="14" max="14" width="13.6640625" bestFit="1" customWidth="1"/>
    <col min="15" max="15" width="1.5" customWidth="1"/>
    <col min="16" max="16" width="13.1640625" bestFit="1" customWidth="1"/>
    <col min="17" max="17" width="1.5" customWidth="1"/>
    <col min="18" max="18" width="13.6640625" bestFit="1" customWidth="1"/>
    <col min="19" max="19" width="1.5" customWidth="1"/>
    <col min="20" max="20" width="13.1640625" bestFit="1" customWidth="1"/>
    <col min="21" max="21" width="1.5" customWidth="1"/>
    <col min="22" max="22" width="12.5" customWidth="1"/>
    <col min="23" max="23" width="1.5" customWidth="1"/>
    <col min="24" max="24" width="14.6640625" customWidth="1"/>
    <col min="25" max="25" width="9.83203125" bestFit="1" customWidth="1"/>
  </cols>
  <sheetData>
    <row r="1" spans="1:24" ht="47" x14ac:dyDescent="0.55000000000000004">
      <c r="A1" s="9" t="s">
        <v>17</v>
      </c>
      <c r="X1" s="8">
        <f ca="1">TODAY()</f>
        <v>43486</v>
      </c>
    </row>
    <row r="2" spans="1:24" ht="26" x14ac:dyDescent="0.3">
      <c r="A2" s="7" t="s">
        <v>9</v>
      </c>
    </row>
    <row r="4" spans="1:24" ht="16" thickBot="1" x14ac:dyDescent="0.25"/>
    <row r="5" spans="1:24" ht="45.75" customHeight="1" thickBot="1" x14ac:dyDescent="0.25">
      <c r="D5" s="25" t="s">
        <v>0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7"/>
    </row>
    <row r="6" spans="1:24" ht="16.5" customHeight="1" thickBot="1" x14ac:dyDescent="0.25">
      <c r="D6" s="18">
        <v>-1</v>
      </c>
      <c r="E6" s="19"/>
      <c r="F6" s="18">
        <f>-1+D6</f>
        <v>-2</v>
      </c>
      <c r="G6" s="19"/>
      <c r="H6" s="18">
        <f>-1+F6</f>
        <v>-3</v>
      </c>
      <c r="I6" s="19"/>
      <c r="J6" s="18">
        <f>-1+H6</f>
        <v>-4</v>
      </c>
      <c r="K6" s="19"/>
      <c r="L6" s="18">
        <f>-1+J6</f>
        <v>-5</v>
      </c>
      <c r="M6" s="19"/>
      <c r="N6" s="18">
        <f>-1+L6</f>
        <v>-6</v>
      </c>
      <c r="O6" s="19"/>
      <c r="P6" s="18">
        <f>-1+N6</f>
        <v>-7</v>
      </c>
      <c r="Q6" s="19"/>
      <c r="R6" s="18">
        <f>-1+P6</f>
        <v>-8</v>
      </c>
      <c r="S6" s="19"/>
      <c r="T6" s="18">
        <f>-1+R6</f>
        <v>-9</v>
      </c>
      <c r="U6" s="19"/>
      <c r="V6" s="18">
        <f>-1+T6</f>
        <v>-10</v>
      </c>
      <c r="W6" s="19"/>
      <c r="X6" s="18">
        <f>-1+V6</f>
        <v>-11</v>
      </c>
    </row>
    <row r="7" spans="1:24" ht="49" thickBot="1" x14ac:dyDescent="0.25">
      <c r="D7" s="13" t="s">
        <v>10</v>
      </c>
      <c r="E7" s="2"/>
      <c r="F7" s="13" t="s">
        <v>11</v>
      </c>
      <c r="G7" s="2"/>
      <c r="H7" s="13" t="s">
        <v>12</v>
      </c>
      <c r="I7" s="2"/>
      <c r="J7" s="13" t="s">
        <v>13</v>
      </c>
      <c r="K7" s="2"/>
      <c r="L7" s="13" t="s">
        <v>14</v>
      </c>
      <c r="M7" s="2"/>
      <c r="N7" s="13" t="s">
        <v>15</v>
      </c>
      <c r="O7" s="2"/>
      <c r="P7" s="13" t="s">
        <v>19</v>
      </c>
      <c r="Q7" s="2"/>
      <c r="R7" s="13" t="s">
        <v>20</v>
      </c>
      <c r="S7" s="2"/>
      <c r="T7" s="13" t="s">
        <v>21</v>
      </c>
      <c r="U7" s="2"/>
      <c r="V7" s="13" t="s">
        <v>16</v>
      </c>
      <c r="X7" s="14" t="s">
        <v>7</v>
      </c>
    </row>
    <row r="8" spans="1:24" x14ac:dyDescent="0.2">
      <c r="D8" s="1"/>
      <c r="F8" s="1"/>
      <c r="H8" s="1"/>
      <c r="J8" s="1"/>
      <c r="L8" s="1"/>
      <c r="N8" s="1"/>
      <c r="P8" s="1"/>
      <c r="R8" s="1"/>
      <c r="T8" s="1"/>
      <c r="V8" s="1"/>
    </row>
    <row r="9" spans="1:24" ht="24" x14ac:dyDescent="0.3">
      <c r="A9" s="6" t="s">
        <v>30</v>
      </c>
      <c r="D9" s="1"/>
      <c r="F9" s="1"/>
      <c r="H9" s="1"/>
      <c r="J9" s="1"/>
      <c r="L9" s="1"/>
      <c r="N9" s="1"/>
      <c r="P9" s="1"/>
      <c r="R9" s="1"/>
      <c r="T9" s="1"/>
      <c r="V9" s="1"/>
    </row>
    <row r="10" spans="1:24" x14ac:dyDescent="0.2">
      <c r="A10" s="2" t="s">
        <v>18</v>
      </c>
      <c r="B10" s="2"/>
      <c r="C10" s="2"/>
      <c r="D10" s="22">
        <v>2</v>
      </c>
      <c r="E10" s="2"/>
      <c r="F10" s="22">
        <v>1</v>
      </c>
      <c r="G10" s="2"/>
      <c r="H10" s="22">
        <v>6</v>
      </c>
      <c r="I10" s="2"/>
      <c r="J10" s="22">
        <v>6</v>
      </c>
      <c r="K10" s="2"/>
      <c r="L10" s="22">
        <v>6</v>
      </c>
      <c r="M10" s="2"/>
      <c r="N10" s="22">
        <v>6</v>
      </c>
      <c r="O10" s="2"/>
      <c r="P10" s="22">
        <v>6</v>
      </c>
      <c r="Q10" s="2"/>
      <c r="R10" s="22">
        <v>6</v>
      </c>
      <c r="S10" s="2"/>
      <c r="T10" s="22">
        <v>12</v>
      </c>
      <c r="U10" s="2"/>
      <c r="V10" s="22">
        <v>2</v>
      </c>
      <c r="W10" s="2"/>
    </row>
    <row r="11" spans="1:24" x14ac:dyDescent="0.2">
      <c r="A11" s="2"/>
      <c r="B11" s="2"/>
    </row>
    <row r="12" spans="1:24" x14ac:dyDescent="0.2">
      <c r="A12" s="2" t="s">
        <v>2</v>
      </c>
      <c r="B12" s="2"/>
      <c r="C12" s="2"/>
      <c r="D12" s="5">
        <f>+D13+D14</f>
        <v>195</v>
      </c>
      <c r="E12" s="2"/>
      <c r="F12" s="5">
        <f>+F13+F14</f>
        <v>320</v>
      </c>
      <c r="G12" s="2"/>
      <c r="H12" s="5">
        <f>+H13+H14</f>
        <v>75</v>
      </c>
      <c r="I12" s="2"/>
      <c r="J12" s="5">
        <f>+J13+J14</f>
        <v>79.95</v>
      </c>
      <c r="K12" s="2"/>
      <c r="L12" s="5">
        <f>+L13+L14</f>
        <v>39.950000000000003</v>
      </c>
      <c r="M12" s="2"/>
      <c r="N12" s="5">
        <f>+N13+N14</f>
        <v>25.95</v>
      </c>
      <c r="O12" s="2"/>
      <c r="P12" s="5">
        <f>+P13+P14</f>
        <v>45.95</v>
      </c>
      <c r="Q12" s="2"/>
      <c r="R12" s="5">
        <f>+R13+R14</f>
        <v>69.95</v>
      </c>
      <c r="S12" s="2"/>
      <c r="T12" s="5">
        <f>+T13+T14</f>
        <v>70</v>
      </c>
      <c r="U12" s="2"/>
      <c r="V12" s="5">
        <f>+V13+V14</f>
        <v>395</v>
      </c>
      <c r="W12" s="2"/>
    </row>
    <row r="13" spans="1:24" x14ac:dyDescent="0.2">
      <c r="A13" s="2"/>
      <c r="B13" s="2" t="s">
        <v>44</v>
      </c>
      <c r="C13" s="2"/>
      <c r="D13" s="23">
        <v>75</v>
      </c>
      <c r="E13" s="2"/>
      <c r="F13" s="23">
        <v>75</v>
      </c>
      <c r="G13" s="2"/>
      <c r="H13" s="23">
        <v>0</v>
      </c>
      <c r="I13" s="2"/>
      <c r="J13" s="23">
        <v>0</v>
      </c>
      <c r="K13" s="2"/>
      <c r="L13" s="23">
        <v>0</v>
      </c>
      <c r="M13" s="2"/>
      <c r="N13" s="23">
        <v>0</v>
      </c>
      <c r="O13" s="2"/>
      <c r="P13" s="23">
        <v>0</v>
      </c>
      <c r="Q13" s="2"/>
      <c r="R13" s="23">
        <v>0</v>
      </c>
      <c r="S13" s="2"/>
      <c r="T13" s="23">
        <v>0</v>
      </c>
      <c r="U13" s="2"/>
      <c r="V13" s="23">
        <v>120</v>
      </c>
      <c r="W13" s="2"/>
    </row>
    <row r="14" spans="1:24" x14ac:dyDescent="0.2">
      <c r="A14" s="2"/>
      <c r="B14" s="2" t="s">
        <v>45</v>
      </c>
      <c r="C14" s="2"/>
      <c r="D14" s="23">
        <v>120</v>
      </c>
      <c r="E14" s="2"/>
      <c r="F14" s="23">
        <v>245</v>
      </c>
      <c r="G14" s="2"/>
      <c r="H14" s="23">
        <v>75</v>
      </c>
      <c r="I14" s="2"/>
      <c r="J14" s="23">
        <v>79.95</v>
      </c>
      <c r="K14" s="2"/>
      <c r="L14" s="23">
        <v>39.950000000000003</v>
      </c>
      <c r="M14" s="2"/>
      <c r="N14" s="23">
        <v>25.95</v>
      </c>
      <c r="O14" s="2"/>
      <c r="P14" s="23">
        <v>45.95</v>
      </c>
      <c r="Q14" s="2"/>
      <c r="R14" s="23">
        <v>69.95</v>
      </c>
      <c r="S14" s="2"/>
      <c r="T14" s="23">
        <v>70</v>
      </c>
      <c r="U14" s="2"/>
      <c r="V14" s="23">
        <v>275</v>
      </c>
      <c r="W14" s="2"/>
    </row>
    <row r="15" spans="1:24" x14ac:dyDescent="0.2">
      <c r="A15" s="2"/>
      <c r="B15" s="2" t="s">
        <v>46</v>
      </c>
      <c r="C15" s="2"/>
      <c r="D15" s="5">
        <f>+D10*D12</f>
        <v>390</v>
      </c>
      <c r="E15" s="2"/>
      <c r="F15" s="5">
        <f>+F10*F12</f>
        <v>320</v>
      </c>
      <c r="G15" s="2"/>
      <c r="H15" s="5">
        <f>+H10*H12</f>
        <v>450</v>
      </c>
      <c r="I15" s="2"/>
      <c r="J15" s="5">
        <f>+J10*J12</f>
        <v>479.70000000000005</v>
      </c>
      <c r="K15" s="2"/>
      <c r="L15" s="5">
        <f>+L10*L12</f>
        <v>239.70000000000002</v>
      </c>
      <c r="M15" s="2"/>
      <c r="N15" s="5">
        <f>+N10*N12</f>
        <v>155.69999999999999</v>
      </c>
      <c r="O15" s="2"/>
      <c r="P15" s="5">
        <f>+P10*P12</f>
        <v>275.70000000000005</v>
      </c>
      <c r="Q15" s="2"/>
      <c r="R15" s="5">
        <f>+R10*R12</f>
        <v>419.70000000000005</v>
      </c>
      <c r="S15" s="2"/>
      <c r="T15" s="5">
        <f>+T10*T12</f>
        <v>840</v>
      </c>
      <c r="U15" s="2"/>
      <c r="V15" s="5">
        <f>+V10*V12</f>
        <v>790</v>
      </c>
      <c r="W15" s="2"/>
      <c r="X15" s="5">
        <f>SUM(D15:V15)</f>
        <v>4360.5</v>
      </c>
    </row>
    <row r="16" spans="1:24" x14ac:dyDescent="0.2">
      <c r="A16" s="2"/>
      <c r="B16" s="2"/>
      <c r="C16" s="2"/>
      <c r="D16" s="3"/>
      <c r="E16" s="2"/>
      <c r="F16" s="3"/>
      <c r="G16" s="2"/>
      <c r="H16" s="3"/>
      <c r="I16" s="2"/>
      <c r="J16" s="3"/>
      <c r="K16" s="2"/>
      <c r="L16" s="3"/>
      <c r="M16" s="2"/>
      <c r="N16" s="3"/>
      <c r="O16" s="2"/>
      <c r="P16" s="3"/>
      <c r="Q16" s="2"/>
      <c r="R16" s="3"/>
      <c r="S16" s="2"/>
      <c r="T16" s="3"/>
      <c r="U16" s="2"/>
      <c r="V16" s="3"/>
      <c r="W16" s="2"/>
      <c r="X16" s="2"/>
    </row>
    <row r="17" spans="1:25" x14ac:dyDescent="0.2">
      <c r="A17" s="2" t="s">
        <v>3</v>
      </c>
      <c r="B17" s="2"/>
      <c r="C17" s="2"/>
      <c r="D17" s="23">
        <v>95</v>
      </c>
      <c r="E17" s="2"/>
      <c r="F17" s="23">
        <v>220</v>
      </c>
      <c r="G17" s="2"/>
      <c r="H17" s="23">
        <v>35</v>
      </c>
      <c r="I17" s="2"/>
      <c r="J17" s="23">
        <v>38.25</v>
      </c>
      <c r="K17" s="2"/>
      <c r="L17" s="23">
        <v>13.5</v>
      </c>
      <c r="M17" s="2"/>
      <c r="N17" s="23">
        <v>12.5</v>
      </c>
      <c r="O17" s="2"/>
      <c r="P17" s="23">
        <v>22.9</v>
      </c>
      <c r="Q17" s="2"/>
      <c r="R17" s="23">
        <v>32.9</v>
      </c>
      <c r="S17" s="2"/>
      <c r="T17" s="23">
        <v>0</v>
      </c>
      <c r="U17" s="2"/>
      <c r="V17" s="23">
        <v>175</v>
      </c>
      <c r="W17" s="2"/>
    </row>
    <row r="18" spans="1:25" x14ac:dyDescent="0.2">
      <c r="A18" s="2"/>
      <c r="B18" s="2" t="s">
        <v>46</v>
      </c>
      <c r="C18" s="2"/>
      <c r="D18" s="5">
        <f>+D10*D17</f>
        <v>190</v>
      </c>
      <c r="E18" s="2"/>
      <c r="F18" s="5">
        <f t="shared" ref="F18:V18" si="0">+F10*F17</f>
        <v>220</v>
      </c>
      <c r="G18" s="2"/>
      <c r="H18" s="5">
        <f t="shared" si="0"/>
        <v>210</v>
      </c>
      <c r="I18" s="2"/>
      <c r="J18" s="5">
        <f t="shared" si="0"/>
        <v>229.5</v>
      </c>
      <c r="K18" s="2"/>
      <c r="L18" s="5">
        <f t="shared" si="0"/>
        <v>81</v>
      </c>
      <c r="M18" s="2"/>
      <c r="N18" s="5">
        <f t="shared" si="0"/>
        <v>75</v>
      </c>
      <c r="O18" s="2"/>
      <c r="P18" s="5">
        <f t="shared" si="0"/>
        <v>137.39999999999998</v>
      </c>
      <c r="Q18" s="2"/>
      <c r="R18" s="5">
        <f t="shared" si="0"/>
        <v>197.39999999999998</v>
      </c>
      <c r="S18" s="2"/>
      <c r="T18" s="5">
        <f t="shared" si="0"/>
        <v>0</v>
      </c>
      <c r="U18" s="2"/>
      <c r="V18" s="5">
        <f t="shared" si="0"/>
        <v>350</v>
      </c>
      <c r="W18" s="2"/>
      <c r="X18" s="5">
        <f>SUM(D18:V18)</f>
        <v>1690.3000000000002</v>
      </c>
    </row>
    <row r="19" spans="1:25" x14ac:dyDescent="0.2">
      <c r="A19" s="2"/>
      <c r="B19" s="2" t="s">
        <v>5</v>
      </c>
      <c r="C19" s="2"/>
      <c r="D19" s="5">
        <f>+D15-D18</f>
        <v>200</v>
      </c>
      <c r="E19" s="2"/>
      <c r="F19" s="5">
        <f t="shared" ref="F19:V19" si="1">+F15-F18</f>
        <v>100</v>
      </c>
      <c r="G19" s="2"/>
      <c r="H19" s="5">
        <f t="shared" si="1"/>
        <v>240</v>
      </c>
      <c r="I19" s="2"/>
      <c r="J19" s="5">
        <f t="shared" si="1"/>
        <v>250.20000000000005</v>
      </c>
      <c r="K19" s="2"/>
      <c r="L19" s="5">
        <f t="shared" si="1"/>
        <v>158.70000000000002</v>
      </c>
      <c r="M19" s="2"/>
      <c r="N19" s="5">
        <f t="shared" si="1"/>
        <v>80.699999999999989</v>
      </c>
      <c r="O19" s="2"/>
      <c r="P19" s="5">
        <f t="shared" si="1"/>
        <v>138.30000000000007</v>
      </c>
      <c r="Q19" s="2"/>
      <c r="R19" s="5">
        <f t="shared" si="1"/>
        <v>222.30000000000007</v>
      </c>
      <c r="S19" s="2"/>
      <c r="T19" s="5">
        <f t="shared" si="1"/>
        <v>840</v>
      </c>
      <c r="U19" s="2"/>
      <c r="V19" s="5">
        <f t="shared" si="1"/>
        <v>440</v>
      </c>
      <c r="W19" s="2"/>
      <c r="X19" s="5">
        <f>SUM(D19:V19)</f>
        <v>2670.2000000000003</v>
      </c>
      <c r="Y19" s="1"/>
    </row>
    <row r="20" spans="1:25" hidden="1" outlineLevel="1" x14ac:dyDescent="0.2">
      <c r="A20" s="2"/>
      <c r="B20" s="2"/>
      <c r="C20" s="2"/>
      <c r="D20" s="3"/>
      <c r="E20" s="2"/>
      <c r="F20" s="3"/>
      <c r="G20" s="2"/>
      <c r="H20" s="3"/>
      <c r="I20" s="2"/>
      <c r="J20" s="3"/>
      <c r="K20" s="2"/>
      <c r="L20" s="3"/>
      <c r="M20" s="2"/>
      <c r="N20" s="3"/>
      <c r="O20" s="2"/>
      <c r="P20" s="3"/>
      <c r="Q20" s="2"/>
      <c r="R20" s="3"/>
      <c r="S20" s="2"/>
      <c r="T20" s="3"/>
      <c r="U20" s="2"/>
      <c r="V20" s="3"/>
      <c r="W20" s="2"/>
      <c r="X20" s="3"/>
    </row>
    <row r="21" spans="1:25" hidden="1" outlineLevel="1" x14ac:dyDescent="0.2">
      <c r="A21" s="2" t="s">
        <v>4</v>
      </c>
      <c r="B21" s="2"/>
      <c r="C21" s="2"/>
      <c r="D21" s="4">
        <v>55</v>
      </c>
      <c r="E21" s="2"/>
      <c r="F21" s="4">
        <v>70</v>
      </c>
      <c r="G21" s="2"/>
      <c r="H21" s="4">
        <v>7.5</v>
      </c>
      <c r="I21" s="2"/>
      <c r="J21" s="4">
        <v>14.1</v>
      </c>
      <c r="K21" s="2"/>
      <c r="L21" s="4">
        <v>6.24</v>
      </c>
      <c r="M21" s="2"/>
      <c r="N21" s="4">
        <v>4.2300000000000004</v>
      </c>
      <c r="O21" s="2"/>
      <c r="P21" s="4">
        <v>8.15</v>
      </c>
      <c r="Q21" s="2"/>
      <c r="R21" s="4">
        <v>0</v>
      </c>
      <c r="S21" s="2"/>
      <c r="T21" s="4">
        <v>0</v>
      </c>
      <c r="U21" s="2"/>
      <c r="V21" s="4">
        <v>110</v>
      </c>
      <c r="W21" s="2"/>
    </row>
    <row r="22" spans="1:25" hidden="1" outlineLevel="1" x14ac:dyDescent="0.2">
      <c r="A22" s="2"/>
      <c r="B22" s="2" t="s">
        <v>22</v>
      </c>
      <c r="C22" s="2"/>
      <c r="D22" s="5">
        <f>+D10*D21</f>
        <v>110</v>
      </c>
      <c r="E22" s="2"/>
      <c r="F22" s="5">
        <f>+F10*F21</f>
        <v>70</v>
      </c>
      <c r="G22" s="2"/>
      <c r="H22" s="5">
        <f>+H10*H21</f>
        <v>45</v>
      </c>
      <c r="I22" s="2"/>
      <c r="J22" s="5">
        <f>+J10*J21</f>
        <v>84.6</v>
      </c>
      <c r="K22" s="2"/>
      <c r="L22" s="5">
        <f>+L10*L21</f>
        <v>37.44</v>
      </c>
      <c r="M22" s="2"/>
      <c r="N22" s="5">
        <f>+N10*N21</f>
        <v>25.380000000000003</v>
      </c>
      <c r="O22" s="2"/>
      <c r="P22" s="5">
        <f>+P10*P21</f>
        <v>48.900000000000006</v>
      </c>
      <c r="Q22" s="2"/>
      <c r="R22" s="5">
        <f>+R10*R21</f>
        <v>0</v>
      </c>
      <c r="S22" s="2"/>
      <c r="T22" s="5">
        <f>+T10*T21</f>
        <v>0</v>
      </c>
      <c r="U22" s="2"/>
      <c r="V22" s="5">
        <f>+V10*V21</f>
        <v>220</v>
      </c>
      <c r="W22" s="2"/>
      <c r="X22" s="5">
        <f>SUM(D22:V22)</f>
        <v>641.32000000000005</v>
      </c>
      <c r="Y22" s="1"/>
    </row>
    <row r="23" spans="1:25" hidden="1" outlineLevel="1" x14ac:dyDescent="0.2">
      <c r="A23" s="2"/>
      <c r="B23" s="2" t="s">
        <v>6</v>
      </c>
      <c r="C23" s="2"/>
      <c r="D23" s="5">
        <f>+D18-D22</f>
        <v>80</v>
      </c>
      <c r="E23" s="2"/>
      <c r="F23" s="5">
        <f>+F18-F22</f>
        <v>150</v>
      </c>
      <c r="G23" s="2"/>
      <c r="H23" s="5">
        <f>+H18-H22</f>
        <v>165</v>
      </c>
      <c r="I23" s="2"/>
      <c r="J23" s="5">
        <f>+J18-J22</f>
        <v>144.9</v>
      </c>
      <c r="K23" s="2"/>
      <c r="L23" s="5">
        <f>+L18-L22</f>
        <v>43.56</v>
      </c>
      <c r="M23" s="2"/>
      <c r="N23" s="5">
        <f>+N18-N22</f>
        <v>49.62</v>
      </c>
      <c r="O23" s="2"/>
      <c r="P23" s="5">
        <f>+P18-P22</f>
        <v>88.499999999999972</v>
      </c>
      <c r="Q23" s="2"/>
      <c r="R23" s="5">
        <f>+R18-R22</f>
        <v>197.39999999999998</v>
      </c>
      <c r="S23" s="2"/>
      <c r="T23" s="5">
        <f>+T18-T22</f>
        <v>0</v>
      </c>
      <c r="U23" s="2"/>
      <c r="V23" s="5">
        <f>+V18-V22</f>
        <v>130</v>
      </c>
      <c r="W23" s="2"/>
      <c r="X23" s="5">
        <f>SUM(D23:V23)</f>
        <v>1048.98</v>
      </c>
    </row>
    <row r="24" spans="1:25" collapsed="1" x14ac:dyDescent="0.2">
      <c r="D24" s="1"/>
      <c r="F24" s="1"/>
      <c r="H24" s="1"/>
      <c r="J24" s="1"/>
      <c r="L24" s="1"/>
      <c r="N24" s="1"/>
      <c r="P24" s="1"/>
      <c r="R24" s="1"/>
      <c r="T24" s="1"/>
      <c r="V24" s="1"/>
    </row>
    <row r="25" spans="1:25" x14ac:dyDescent="0.2">
      <c r="D25" s="1"/>
      <c r="F25" s="1"/>
      <c r="H25" s="1"/>
      <c r="L25" s="1"/>
      <c r="N25" s="1"/>
      <c r="P25" s="1"/>
      <c r="R25" s="1"/>
      <c r="T25" s="1"/>
      <c r="V25" s="1"/>
    </row>
    <row r="26" spans="1:25" ht="24" x14ac:dyDescent="0.3">
      <c r="A26" s="6" t="s">
        <v>43</v>
      </c>
      <c r="D26" s="15" t="s">
        <v>27</v>
      </c>
      <c r="E26" s="16"/>
      <c r="F26" s="17"/>
      <c r="G26" s="16"/>
      <c r="J26" s="24">
        <v>0</v>
      </c>
      <c r="L26" s="12" t="s">
        <v>24</v>
      </c>
      <c r="N26" s="12" t="s">
        <v>28</v>
      </c>
      <c r="P26" s="12" t="s">
        <v>29</v>
      </c>
      <c r="R26" s="12" t="s">
        <v>3</v>
      </c>
      <c r="T26" s="12" t="s">
        <v>5</v>
      </c>
    </row>
    <row r="27" spans="1:25" x14ac:dyDescent="0.2">
      <c r="B27" s="2"/>
      <c r="D27" s="3" t="s">
        <v>23</v>
      </c>
      <c r="F27" s="1"/>
      <c r="H27" s="1"/>
      <c r="J27" s="21">
        <v>1</v>
      </c>
      <c r="L27" s="10">
        <f>(X15*J27)</f>
        <v>4360.5</v>
      </c>
      <c r="M27" s="11"/>
      <c r="N27" s="10">
        <f>-J26*L27</f>
        <v>0</v>
      </c>
      <c r="P27" s="10">
        <f>+L27+N27</f>
        <v>4360.5</v>
      </c>
      <c r="R27" s="10">
        <f>(X18*-J27)</f>
        <v>-1690.3000000000002</v>
      </c>
      <c r="S27" s="11"/>
      <c r="T27" s="10">
        <f>+P27+R27</f>
        <v>2670.2</v>
      </c>
    </row>
    <row r="28" spans="1:25" x14ac:dyDescent="0.2">
      <c r="B28" s="2"/>
      <c r="D28" s="3" t="s">
        <v>31</v>
      </c>
      <c r="F28" s="1"/>
      <c r="H28" s="1"/>
      <c r="J28" s="21">
        <v>1</v>
      </c>
      <c r="L28" s="10">
        <f>+J29*J28</f>
        <v>2550</v>
      </c>
      <c r="M28" s="11"/>
      <c r="N28" s="10">
        <f>-J26*L28</f>
        <v>0</v>
      </c>
      <c r="P28" s="10">
        <f>+L28+N28</f>
        <v>2550</v>
      </c>
      <c r="R28" s="10">
        <f>+X20*J28</f>
        <v>0</v>
      </c>
      <c r="S28" s="11"/>
      <c r="T28" s="10">
        <f>+P28+R28</f>
        <v>2550</v>
      </c>
    </row>
    <row r="29" spans="1:25" x14ac:dyDescent="0.2">
      <c r="D29" s="3" t="s">
        <v>25</v>
      </c>
      <c r="F29" s="1"/>
      <c r="J29" s="23">
        <v>2550</v>
      </c>
      <c r="L29" s="1"/>
      <c r="N29" s="1"/>
      <c r="P29" s="1"/>
      <c r="R29" s="1"/>
      <c r="T29" s="1"/>
    </row>
    <row r="30" spans="1:25" x14ac:dyDescent="0.2">
      <c r="D30" s="3" t="s">
        <v>26</v>
      </c>
      <c r="F30" s="1"/>
      <c r="H30" s="1"/>
      <c r="J30" s="1"/>
      <c r="L30" s="10">
        <f>+L27+L28</f>
        <v>6910.5</v>
      </c>
      <c r="M30" s="11"/>
      <c r="N30" s="10">
        <f>+N27+N28</f>
        <v>0</v>
      </c>
      <c r="P30" s="10">
        <f>+P27+P28</f>
        <v>6910.5</v>
      </c>
      <c r="R30" s="10">
        <f>+R27+R28</f>
        <v>-1690.3000000000002</v>
      </c>
      <c r="S30" s="11"/>
      <c r="T30" s="10">
        <f>+T27+T28</f>
        <v>5220.2</v>
      </c>
    </row>
    <row r="32" spans="1:25" hidden="1" outlineLevel="1" x14ac:dyDescent="0.2">
      <c r="D32" s="3" t="s">
        <v>32</v>
      </c>
      <c r="L32" s="10">
        <f>(X18-X22)*J27</f>
        <v>1048.98</v>
      </c>
    </row>
    <row r="33" spans="1:20" collapsed="1" x14ac:dyDescent="0.2"/>
    <row r="35" spans="1:20" ht="24" x14ac:dyDescent="0.3">
      <c r="A35" s="6" t="s">
        <v>34</v>
      </c>
      <c r="D35" s="15" t="s">
        <v>28</v>
      </c>
      <c r="E35" s="16"/>
      <c r="F35" s="17"/>
      <c r="G35" s="16"/>
      <c r="J35" s="20">
        <f>+J26</f>
        <v>0</v>
      </c>
      <c r="L35" s="12" t="s">
        <v>24</v>
      </c>
      <c r="N35" s="12" t="s">
        <v>28</v>
      </c>
      <c r="P35" s="12" t="s">
        <v>29</v>
      </c>
      <c r="R35" s="12" t="s">
        <v>3</v>
      </c>
      <c r="T35" s="12" t="s">
        <v>5</v>
      </c>
    </row>
    <row r="36" spans="1:20" x14ac:dyDescent="0.2">
      <c r="B36" s="2"/>
      <c r="D36" s="3" t="s">
        <v>35</v>
      </c>
      <c r="F36" s="1"/>
      <c r="H36" s="1"/>
      <c r="J36" s="22">
        <v>3</v>
      </c>
      <c r="L36" s="10">
        <f>+L27*J36</f>
        <v>13081.5</v>
      </c>
      <c r="M36" s="11"/>
      <c r="N36" s="10">
        <f>+L36*-J35</f>
        <v>0</v>
      </c>
      <c r="P36" s="10">
        <f>+L36+N36</f>
        <v>13081.5</v>
      </c>
      <c r="R36" s="10">
        <f>+R27*J36</f>
        <v>-5070.9000000000005</v>
      </c>
      <c r="S36" s="11"/>
      <c r="T36" s="10">
        <f>+P36+R36</f>
        <v>8010.5999999999995</v>
      </c>
    </row>
    <row r="37" spans="1:20" x14ac:dyDescent="0.2">
      <c r="B37" s="2"/>
      <c r="D37" s="3" t="s">
        <v>36</v>
      </c>
      <c r="F37" s="1"/>
      <c r="H37" s="1"/>
      <c r="J37" s="22">
        <v>3</v>
      </c>
      <c r="L37" s="10">
        <f>+L28*J37</f>
        <v>7650</v>
      </c>
      <c r="M37" s="11"/>
      <c r="N37" s="10">
        <f>+L37*-J35</f>
        <v>0</v>
      </c>
      <c r="P37" s="10">
        <f>+L37+N37</f>
        <v>7650</v>
      </c>
      <c r="R37" s="10">
        <f>+R28*J37</f>
        <v>0</v>
      </c>
      <c r="S37" s="11"/>
      <c r="T37" s="10">
        <f>+P37+R37</f>
        <v>7650</v>
      </c>
    </row>
    <row r="38" spans="1:20" x14ac:dyDescent="0.2">
      <c r="D38" s="3"/>
      <c r="F38" s="1"/>
      <c r="N38" s="1"/>
      <c r="P38" s="1"/>
      <c r="R38" s="1"/>
      <c r="T38" s="1"/>
    </row>
    <row r="39" spans="1:20" x14ac:dyDescent="0.2">
      <c r="D39" s="3" t="s">
        <v>37</v>
      </c>
      <c r="F39" s="1"/>
      <c r="H39" s="1"/>
      <c r="L39" s="10">
        <f>+L36+L37</f>
        <v>20731.5</v>
      </c>
      <c r="M39" s="11"/>
      <c r="N39" s="10">
        <f>+N36+N37</f>
        <v>0</v>
      </c>
      <c r="P39" s="10">
        <f>+P36+P37</f>
        <v>20731.5</v>
      </c>
      <c r="R39" s="10">
        <f>+R36+R37</f>
        <v>-5070.9000000000005</v>
      </c>
      <c r="S39" s="11"/>
      <c r="T39" s="10">
        <f>+T36+T37</f>
        <v>15660.599999999999</v>
      </c>
    </row>
    <row r="40" spans="1:20" x14ac:dyDescent="0.2">
      <c r="D40" s="3" t="s">
        <v>38</v>
      </c>
      <c r="F40" s="1"/>
      <c r="H40" s="1"/>
      <c r="L40" s="10">
        <f>+L39/12</f>
        <v>1727.625</v>
      </c>
      <c r="M40" s="11"/>
      <c r="N40" s="10">
        <f>+N39/12</f>
        <v>0</v>
      </c>
      <c r="P40" s="10">
        <f>+P39/12</f>
        <v>1727.625</v>
      </c>
      <c r="R40" s="10">
        <f>+R39/12</f>
        <v>-422.57500000000005</v>
      </c>
      <c r="S40" s="11"/>
      <c r="T40" s="10">
        <f>+T39/12</f>
        <v>1305.05</v>
      </c>
    </row>
    <row r="42" spans="1:20" hidden="1" outlineLevel="1" x14ac:dyDescent="0.2">
      <c r="D42" s="3" t="s">
        <v>32</v>
      </c>
      <c r="L42" s="10">
        <f>+L32*J36</f>
        <v>3146.94</v>
      </c>
    </row>
    <row r="43" spans="1:20" collapsed="1" x14ac:dyDescent="0.2">
      <c r="L43" s="1"/>
    </row>
    <row r="45" spans="1:20" ht="24" x14ac:dyDescent="0.3">
      <c r="A45" s="6" t="s">
        <v>39</v>
      </c>
      <c r="D45" s="15" t="s">
        <v>28</v>
      </c>
      <c r="E45" s="16"/>
      <c r="F45" s="17"/>
      <c r="G45" s="16"/>
      <c r="J45" s="20">
        <f>+J35</f>
        <v>0</v>
      </c>
      <c r="L45" s="12" t="s">
        <v>24</v>
      </c>
      <c r="N45" s="12" t="s">
        <v>28</v>
      </c>
      <c r="P45" s="12" t="s">
        <v>29</v>
      </c>
      <c r="R45" s="12" t="s">
        <v>3</v>
      </c>
      <c r="T45" s="12" t="s">
        <v>5</v>
      </c>
    </row>
    <row r="46" spans="1:20" x14ac:dyDescent="0.2">
      <c r="B46" s="2"/>
      <c r="D46" s="3" t="s">
        <v>40</v>
      </c>
      <c r="F46" s="1"/>
      <c r="H46" s="1"/>
      <c r="J46" s="21">
        <f>+J36*12</f>
        <v>36</v>
      </c>
      <c r="L46" s="10">
        <f>+L36*12</f>
        <v>156978</v>
      </c>
      <c r="M46" s="11"/>
      <c r="N46" s="10">
        <f>+N36*12</f>
        <v>0</v>
      </c>
      <c r="P46" s="10">
        <f>+L46+N46</f>
        <v>156978</v>
      </c>
      <c r="R46" s="10">
        <f>+R36*12</f>
        <v>-60850.8</v>
      </c>
      <c r="S46" s="11"/>
      <c r="T46" s="10">
        <f>+P46+R46</f>
        <v>96127.2</v>
      </c>
    </row>
    <row r="47" spans="1:20" x14ac:dyDescent="0.2">
      <c r="B47" s="2"/>
      <c r="D47" s="3" t="s">
        <v>41</v>
      </c>
      <c r="F47" s="1"/>
      <c r="H47" s="1"/>
      <c r="J47" s="21">
        <f>+J37*12</f>
        <v>36</v>
      </c>
      <c r="L47" s="10">
        <f>+L37*12</f>
        <v>91800</v>
      </c>
      <c r="M47" s="11"/>
      <c r="N47" s="10">
        <f>+N37*12</f>
        <v>0</v>
      </c>
      <c r="P47" s="10">
        <f>+L47+N47</f>
        <v>91800</v>
      </c>
      <c r="R47" s="10">
        <f>+R37*12</f>
        <v>0</v>
      </c>
      <c r="S47" s="11"/>
      <c r="T47" s="10">
        <f>+P47+R47</f>
        <v>91800</v>
      </c>
    </row>
    <row r="48" spans="1:20" x14ac:dyDescent="0.2">
      <c r="D48" s="3"/>
      <c r="F48" s="1"/>
      <c r="N48" s="1"/>
      <c r="P48" s="1"/>
      <c r="R48" s="1"/>
      <c r="T48" s="1"/>
    </row>
    <row r="49" spans="4:20" x14ac:dyDescent="0.2">
      <c r="D49" s="3" t="s">
        <v>42</v>
      </c>
      <c r="F49" s="1"/>
      <c r="H49" s="1"/>
      <c r="L49" s="10">
        <f>+L46+L47</f>
        <v>248778</v>
      </c>
      <c r="M49" s="11"/>
      <c r="N49" s="10">
        <f>+N46+N47</f>
        <v>0</v>
      </c>
      <c r="P49" s="10">
        <f>+P46+P47</f>
        <v>248778</v>
      </c>
      <c r="R49" s="10">
        <f>+R46+R47</f>
        <v>-60850.8</v>
      </c>
      <c r="S49" s="11"/>
      <c r="T49" s="10">
        <f>+T46+T47</f>
        <v>187927.2</v>
      </c>
    </row>
    <row r="50" spans="4:20" x14ac:dyDescent="0.2">
      <c r="D50" s="3" t="s">
        <v>38</v>
      </c>
      <c r="F50" s="1"/>
      <c r="H50" s="1"/>
      <c r="L50" s="10">
        <f>+L49/12</f>
        <v>20731.5</v>
      </c>
      <c r="M50" s="11"/>
      <c r="N50" s="10">
        <f>+N49/12</f>
        <v>0</v>
      </c>
      <c r="P50" s="10">
        <f>+P49/12</f>
        <v>20731.5</v>
      </c>
      <c r="R50" s="10">
        <f>+R49/12</f>
        <v>-5070.9000000000005</v>
      </c>
      <c r="S50" s="11"/>
      <c r="T50" s="10">
        <f>+T49/12</f>
        <v>15660.6</v>
      </c>
    </row>
    <row r="52" spans="4:20" hidden="1" outlineLevel="1" x14ac:dyDescent="0.2">
      <c r="D52" s="3" t="s">
        <v>33</v>
      </c>
      <c r="L52" s="10">
        <f>+L42*12</f>
        <v>37763.279999999999</v>
      </c>
    </row>
    <row r="53" spans="4:20" collapsed="1" x14ac:dyDescent="0.2"/>
  </sheetData>
  <sheetProtection algorithmName="SHA-512" hashValue="+J6BZWpGlpix720roMSMYz/5RNyW17sNw8ssw0UawkSHidfAqJmXzWr0dLwiMAqziZqNCoFALujDZt+sMR628g==" saltValue="JlhW7c75AIEa3wF6uYKbwg==" spinCount="100000" sheet="1" objects="1" scenarios="1"/>
  <mergeCells count="1">
    <mergeCell ref="D5:X5"/>
  </mergeCells>
  <printOptions horizontalCentered="1"/>
  <pageMargins left="0.7" right="0.7" top="0.25" bottom="0.25" header="0.3" footer="0.3"/>
  <pageSetup scale="6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C47B3-AD71-4C59-8030-CDDFF9E61C0D}">
  <sheetPr>
    <pageSetUpPr fitToPage="1"/>
  </sheetPr>
  <dimension ref="A1:Y53"/>
  <sheetViews>
    <sheetView showGridLines="0" zoomScale="115" zoomScaleNormal="100" workbookViewId="0">
      <selection activeCell="V18" sqref="V18"/>
    </sheetView>
  </sheetViews>
  <sheetFormatPr baseColWidth="10" defaultColWidth="8.83203125" defaultRowHeight="15" outlineLevelRow="1" x14ac:dyDescent="0.2"/>
  <cols>
    <col min="1" max="1" width="1.6640625" customWidth="1"/>
    <col min="3" max="3" width="19.33203125" customWidth="1"/>
    <col min="4" max="4" width="12.5" customWidth="1"/>
    <col min="5" max="5" width="1.5" customWidth="1"/>
    <col min="6" max="6" width="12.5" customWidth="1"/>
    <col min="7" max="7" width="1.5" customWidth="1"/>
    <col min="8" max="8" width="12.5" customWidth="1"/>
    <col min="9" max="9" width="1.5" customWidth="1"/>
    <col min="10" max="10" width="12.5" customWidth="1"/>
    <col min="11" max="11" width="1.5" customWidth="1"/>
    <col min="12" max="12" width="12.5" customWidth="1"/>
    <col min="13" max="13" width="1.5" customWidth="1"/>
    <col min="14" max="14" width="12.5" customWidth="1"/>
    <col min="15" max="15" width="1.5" customWidth="1"/>
    <col min="16" max="16" width="12.5" customWidth="1"/>
    <col min="17" max="17" width="1.5" customWidth="1"/>
    <col min="18" max="18" width="12.5" customWidth="1"/>
    <col min="19" max="19" width="1.5" customWidth="1"/>
    <col min="20" max="20" width="12.5" customWidth="1"/>
    <col min="21" max="21" width="1.5" customWidth="1"/>
    <col min="22" max="22" width="12.5" customWidth="1"/>
    <col min="23" max="23" width="1.5" customWidth="1"/>
    <col min="24" max="24" width="14.6640625" customWidth="1"/>
    <col min="25" max="25" width="9.83203125" bestFit="1" customWidth="1"/>
  </cols>
  <sheetData>
    <row r="1" spans="1:24" ht="47" x14ac:dyDescent="0.55000000000000004">
      <c r="A1" s="9" t="s">
        <v>17</v>
      </c>
      <c r="X1" s="8">
        <f ca="1">TODAY()</f>
        <v>43486</v>
      </c>
    </row>
    <row r="2" spans="1:24" ht="26" x14ac:dyDescent="0.3">
      <c r="A2" s="7" t="s">
        <v>9</v>
      </c>
    </row>
    <row r="4" spans="1:24" ht="16" thickBot="1" x14ac:dyDescent="0.25"/>
    <row r="5" spans="1:24" ht="45.75" customHeight="1" thickBot="1" x14ac:dyDescent="0.25">
      <c r="D5" s="25" t="s">
        <v>8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7"/>
    </row>
    <row r="6" spans="1:24" ht="16.5" customHeight="1" thickBot="1" x14ac:dyDescent="0.25">
      <c r="D6" s="18">
        <v>-1</v>
      </c>
      <c r="E6" s="19"/>
      <c r="F6" s="18">
        <f>-1+D6</f>
        <v>-2</v>
      </c>
      <c r="G6" s="19"/>
      <c r="H6" s="18">
        <f>-1+F6</f>
        <v>-3</v>
      </c>
      <c r="I6" s="19"/>
      <c r="J6" s="18">
        <f>-1+H6</f>
        <v>-4</v>
      </c>
      <c r="K6" s="19"/>
      <c r="L6" s="18">
        <f>-1+J6</f>
        <v>-5</v>
      </c>
      <c r="M6" s="19"/>
      <c r="N6" s="18">
        <f>-1+L6</f>
        <v>-6</v>
      </c>
      <c r="O6" s="19"/>
      <c r="P6" s="18">
        <f>-1+N6</f>
        <v>-7</v>
      </c>
      <c r="Q6" s="19"/>
      <c r="R6" s="18">
        <f>-1+P6</f>
        <v>-8</v>
      </c>
      <c r="S6" s="19"/>
      <c r="T6" s="18">
        <f>-1+R6</f>
        <v>-9</v>
      </c>
      <c r="U6" s="19"/>
      <c r="V6" s="18">
        <f>-1+T6</f>
        <v>-10</v>
      </c>
      <c r="W6" s="19"/>
      <c r="X6" s="18">
        <f>-1+V6</f>
        <v>-11</v>
      </c>
    </row>
    <row r="7" spans="1:24" ht="49" thickBot="1" x14ac:dyDescent="0.25">
      <c r="D7" s="13" t="s">
        <v>10</v>
      </c>
      <c r="E7" s="2"/>
      <c r="F7" s="13" t="s">
        <v>11</v>
      </c>
      <c r="G7" s="2"/>
      <c r="H7" s="13" t="s">
        <v>12</v>
      </c>
      <c r="I7" s="2"/>
      <c r="J7" s="13" t="s">
        <v>13</v>
      </c>
      <c r="K7" s="2"/>
      <c r="L7" s="13" t="s">
        <v>14</v>
      </c>
      <c r="M7" s="2"/>
      <c r="N7" s="13" t="s">
        <v>15</v>
      </c>
      <c r="O7" s="2"/>
      <c r="P7" s="13" t="s">
        <v>19</v>
      </c>
      <c r="Q7" s="2"/>
      <c r="R7" s="13" t="s">
        <v>20</v>
      </c>
      <c r="S7" s="2"/>
      <c r="T7" s="13" t="s">
        <v>21</v>
      </c>
      <c r="U7" s="2"/>
      <c r="V7" s="13" t="s">
        <v>16</v>
      </c>
      <c r="X7" s="14" t="s">
        <v>7</v>
      </c>
    </row>
    <row r="8" spans="1:24" x14ac:dyDescent="0.2">
      <c r="D8" s="1"/>
      <c r="F8" s="1"/>
      <c r="H8" s="1"/>
      <c r="J8" s="1"/>
      <c r="L8" s="1"/>
      <c r="N8" s="1"/>
      <c r="P8" s="1"/>
      <c r="R8" s="1"/>
      <c r="T8" s="1"/>
      <c r="V8" s="1"/>
    </row>
    <row r="9" spans="1:24" ht="24" x14ac:dyDescent="0.3">
      <c r="A9" s="6" t="s">
        <v>30</v>
      </c>
      <c r="D9" s="1"/>
      <c r="F9" s="1"/>
      <c r="H9" s="1"/>
      <c r="J9" s="1"/>
      <c r="L9" s="1"/>
      <c r="N9" s="1"/>
      <c r="P9" s="1"/>
      <c r="R9" s="1"/>
      <c r="T9" s="1"/>
      <c r="V9" s="1"/>
    </row>
    <row r="10" spans="1:24" x14ac:dyDescent="0.2">
      <c r="A10" s="2" t="s">
        <v>18</v>
      </c>
      <c r="B10" s="2"/>
      <c r="C10" s="2"/>
      <c r="D10" s="22">
        <v>2</v>
      </c>
      <c r="E10" s="2"/>
      <c r="F10" s="22">
        <v>1</v>
      </c>
      <c r="G10" s="2"/>
      <c r="H10" s="22">
        <v>6</v>
      </c>
      <c r="I10" s="2"/>
      <c r="J10" s="22">
        <v>6</v>
      </c>
      <c r="K10" s="2"/>
      <c r="L10" s="22">
        <v>6</v>
      </c>
      <c r="M10" s="2"/>
      <c r="N10" s="22">
        <v>6</v>
      </c>
      <c r="O10" s="2"/>
      <c r="P10" s="22">
        <v>6</v>
      </c>
      <c r="Q10" s="2"/>
      <c r="R10" s="22">
        <v>6</v>
      </c>
      <c r="S10" s="2"/>
      <c r="T10" s="22">
        <v>0</v>
      </c>
      <c r="U10" s="2"/>
      <c r="V10" s="22">
        <v>2</v>
      </c>
      <c r="W10" s="2"/>
    </row>
    <row r="11" spans="1:24" x14ac:dyDescent="0.2">
      <c r="A11" s="2"/>
      <c r="B11" s="2"/>
    </row>
    <row r="12" spans="1:24" x14ac:dyDescent="0.2">
      <c r="A12" s="2" t="s">
        <v>2</v>
      </c>
      <c r="B12" s="2"/>
      <c r="C12" s="2"/>
      <c r="D12" s="5">
        <f>+D13+D14</f>
        <v>195</v>
      </c>
      <c r="E12" s="2"/>
      <c r="F12" s="5">
        <f>+F13+F14</f>
        <v>320</v>
      </c>
      <c r="G12" s="2"/>
      <c r="H12" s="5">
        <f>+H13+H14</f>
        <v>75</v>
      </c>
      <c r="I12" s="2"/>
      <c r="J12" s="5">
        <f>+J13+J14</f>
        <v>79.95</v>
      </c>
      <c r="K12" s="2"/>
      <c r="L12" s="5">
        <f>+L13+L14</f>
        <v>39.950000000000003</v>
      </c>
      <c r="M12" s="2"/>
      <c r="N12" s="5">
        <f>+N13+N14</f>
        <v>25.95</v>
      </c>
      <c r="O12" s="2"/>
      <c r="P12" s="5">
        <f>+P13+P14</f>
        <v>45.95</v>
      </c>
      <c r="Q12" s="2"/>
      <c r="R12" s="5">
        <f>+R13+R14</f>
        <v>69.95</v>
      </c>
      <c r="S12" s="2"/>
      <c r="T12" s="5">
        <f>+T13+T14</f>
        <v>70</v>
      </c>
      <c r="U12" s="2"/>
      <c r="V12" s="5">
        <f>+V13+V14</f>
        <v>395</v>
      </c>
      <c r="W12" s="2"/>
    </row>
    <row r="13" spans="1:24" x14ac:dyDescent="0.2">
      <c r="A13" s="2"/>
      <c r="B13" s="2" t="s">
        <v>44</v>
      </c>
      <c r="C13" s="2"/>
      <c r="D13" s="23">
        <v>75</v>
      </c>
      <c r="E13" s="2"/>
      <c r="F13" s="23">
        <v>75</v>
      </c>
      <c r="G13" s="2"/>
      <c r="H13" s="23">
        <v>0</v>
      </c>
      <c r="I13" s="2"/>
      <c r="J13" s="23">
        <v>0</v>
      </c>
      <c r="K13" s="2"/>
      <c r="L13" s="23">
        <v>0</v>
      </c>
      <c r="M13" s="2"/>
      <c r="N13" s="23">
        <v>0</v>
      </c>
      <c r="O13" s="2"/>
      <c r="P13" s="23">
        <v>0</v>
      </c>
      <c r="Q13" s="2"/>
      <c r="R13" s="23">
        <v>0</v>
      </c>
      <c r="S13" s="2"/>
      <c r="T13" s="23">
        <v>0</v>
      </c>
      <c r="U13" s="2"/>
      <c r="V13" s="23">
        <v>120</v>
      </c>
      <c r="W13" s="2"/>
    </row>
    <row r="14" spans="1:24" x14ac:dyDescent="0.2">
      <c r="A14" s="2"/>
      <c r="B14" s="2" t="s">
        <v>45</v>
      </c>
      <c r="C14" s="2"/>
      <c r="D14" s="23">
        <v>120</v>
      </c>
      <c r="E14" s="2"/>
      <c r="F14" s="23">
        <v>245</v>
      </c>
      <c r="G14" s="2"/>
      <c r="H14" s="23">
        <v>75</v>
      </c>
      <c r="I14" s="2"/>
      <c r="J14" s="23">
        <v>79.95</v>
      </c>
      <c r="K14" s="2"/>
      <c r="L14" s="23">
        <v>39.950000000000003</v>
      </c>
      <c r="M14" s="2"/>
      <c r="N14" s="23">
        <v>25.95</v>
      </c>
      <c r="O14" s="2"/>
      <c r="P14" s="23">
        <v>45.95</v>
      </c>
      <c r="Q14" s="2"/>
      <c r="R14" s="23">
        <v>69.95</v>
      </c>
      <c r="S14" s="2"/>
      <c r="T14" s="23">
        <v>70</v>
      </c>
      <c r="U14" s="2"/>
      <c r="V14" s="23">
        <v>275</v>
      </c>
      <c r="W14" s="2"/>
    </row>
    <row r="15" spans="1:24" x14ac:dyDescent="0.2">
      <c r="A15" s="2"/>
      <c r="B15" s="2" t="s">
        <v>46</v>
      </c>
      <c r="C15" s="2"/>
      <c r="D15" s="5">
        <f>+D10*D12</f>
        <v>390</v>
      </c>
      <c r="E15" s="2"/>
      <c r="F15" s="5">
        <f>+F10*F12</f>
        <v>320</v>
      </c>
      <c r="G15" s="2"/>
      <c r="H15" s="5">
        <f>+H10*H12</f>
        <v>450</v>
      </c>
      <c r="I15" s="2"/>
      <c r="J15" s="5">
        <f>+J10*J12</f>
        <v>479.70000000000005</v>
      </c>
      <c r="K15" s="2"/>
      <c r="L15" s="5">
        <f>+L10*L12</f>
        <v>239.70000000000002</v>
      </c>
      <c r="M15" s="2"/>
      <c r="N15" s="5">
        <f>+N10*N12</f>
        <v>155.69999999999999</v>
      </c>
      <c r="O15" s="2"/>
      <c r="P15" s="5">
        <f>+P10*P12</f>
        <v>275.70000000000005</v>
      </c>
      <c r="Q15" s="2"/>
      <c r="R15" s="5">
        <f>+R10*R12</f>
        <v>419.70000000000005</v>
      </c>
      <c r="S15" s="2"/>
      <c r="T15" s="5">
        <f>+T10*T12</f>
        <v>0</v>
      </c>
      <c r="U15" s="2"/>
      <c r="V15" s="5">
        <f>+V10*V12</f>
        <v>790</v>
      </c>
      <c r="W15" s="2"/>
      <c r="X15" s="5">
        <f>SUM(D15:V15)</f>
        <v>3520.5</v>
      </c>
    </row>
    <row r="16" spans="1:24" x14ac:dyDescent="0.2">
      <c r="A16" s="2"/>
      <c r="B16" s="2"/>
      <c r="C16" s="2"/>
      <c r="D16" s="3"/>
      <c r="E16" s="2"/>
      <c r="F16" s="3"/>
      <c r="G16" s="2"/>
      <c r="H16" s="3"/>
      <c r="I16" s="2"/>
      <c r="J16" s="3"/>
      <c r="K16" s="2"/>
      <c r="L16" s="3"/>
      <c r="M16" s="2"/>
      <c r="N16" s="3"/>
      <c r="O16" s="2"/>
      <c r="P16" s="3"/>
      <c r="Q16" s="2"/>
      <c r="R16" s="3"/>
      <c r="S16" s="2"/>
      <c r="T16" s="3"/>
      <c r="U16" s="2"/>
      <c r="V16" s="3"/>
      <c r="W16" s="2"/>
      <c r="X16" s="2"/>
    </row>
    <row r="17" spans="1:25" x14ac:dyDescent="0.2">
      <c r="A17" s="2" t="s">
        <v>3</v>
      </c>
      <c r="B17" s="2"/>
      <c r="C17" s="2"/>
      <c r="D17" s="23">
        <v>95</v>
      </c>
      <c r="E17" s="2"/>
      <c r="F17" s="23">
        <v>220</v>
      </c>
      <c r="G17" s="2"/>
      <c r="H17" s="23">
        <v>35</v>
      </c>
      <c r="I17" s="2"/>
      <c r="J17" s="23">
        <v>38.25</v>
      </c>
      <c r="K17" s="2"/>
      <c r="L17" s="23">
        <v>13.5</v>
      </c>
      <c r="M17" s="2"/>
      <c r="N17" s="23">
        <v>12.5</v>
      </c>
      <c r="O17" s="2"/>
      <c r="P17" s="23">
        <v>22.9</v>
      </c>
      <c r="Q17" s="2"/>
      <c r="R17" s="23">
        <v>32.9</v>
      </c>
      <c r="S17" s="2"/>
      <c r="T17" s="23">
        <v>0</v>
      </c>
      <c r="U17" s="2"/>
      <c r="V17" s="23">
        <v>175</v>
      </c>
      <c r="W17" s="2"/>
    </row>
    <row r="18" spans="1:25" x14ac:dyDescent="0.2">
      <c r="A18" s="2"/>
      <c r="B18" s="2" t="s">
        <v>46</v>
      </c>
      <c r="C18" s="2"/>
      <c r="D18" s="5">
        <f>+D10*D17</f>
        <v>190</v>
      </c>
      <c r="E18" s="2"/>
      <c r="F18" s="5">
        <f t="shared" ref="F18:V18" si="0">+F10*F17</f>
        <v>220</v>
      </c>
      <c r="G18" s="2"/>
      <c r="H18" s="5">
        <f t="shared" si="0"/>
        <v>210</v>
      </c>
      <c r="I18" s="2"/>
      <c r="J18" s="5">
        <f t="shared" si="0"/>
        <v>229.5</v>
      </c>
      <c r="K18" s="2"/>
      <c r="L18" s="5">
        <f t="shared" si="0"/>
        <v>81</v>
      </c>
      <c r="M18" s="2"/>
      <c r="N18" s="5">
        <f t="shared" si="0"/>
        <v>75</v>
      </c>
      <c r="O18" s="2"/>
      <c r="P18" s="5">
        <f t="shared" si="0"/>
        <v>137.39999999999998</v>
      </c>
      <c r="Q18" s="2"/>
      <c r="R18" s="5">
        <f t="shared" si="0"/>
        <v>197.39999999999998</v>
      </c>
      <c r="S18" s="2"/>
      <c r="T18" s="5">
        <f t="shared" si="0"/>
        <v>0</v>
      </c>
      <c r="U18" s="2"/>
      <c r="V18" s="5">
        <f t="shared" si="0"/>
        <v>350</v>
      </c>
      <c r="W18" s="2"/>
      <c r="X18" s="5">
        <f>SUM(D18:V18)</f>
        <v>1690.3000000000002</v>
      </c>
    </row>
    <row r="19" spans="1:25" x14ac:dyDescent="0.2">
      <c r="A19" s="2"/>
      <c r="B19" s="2" t="s">
        <v>5</v>
      </c>
      <c r="C19" s="2"/>
      <c r="D19" s="5">
        <f>+D15-D18</f>
        <v>200</v>
      </c>
      <c r="E19" s="2"/>
      <c r="F19" s="5">
        <f t="shared" ref="F19:V19" si="1">+F15-F18</f>
        <v>100</v>
      </c>
      <c r="G19" s="2"/>
      <c r="H19" s="5">
        <f t="shared" si="1"/>
        <v>240</v>
      </c>
      <c r="I19" s="2"/>
      <c r="J19" s="5">
        <f t="shared" si="1"/>
        <v>250.20000000000005</v>
      </c>
      <c r="K19" s="2"/>
      <c r="L19" s="5">
        <f t="shared" si="1"/>
        <v>158.70000000000002</v>
      </c>
      <c r="M19" s="2"/>
      <c r="N19" s="5">
        <f t="shared" si="1"/>
        <v>80.699999999999989</v>
      </c>
      <c r="O19" s="2"/>
      <c r="P19" s="5">
        <f t="shared" si="1"/>
        <v>138.30000000000007</v>
      </c>
      <c r="Q19" s="2"/>
      <c r="R19" s="5">
        <f t="shared" si="1"/>
        <v>222.30000000000007</v>
      </c>
      <c r="S19" s="2"/>
      <c r="T19" s="5">
        <f t="shared" si="1"/>
        <v>0</v>
      </c>
      <c r="U19" s="2"/>
      <c r="V19" s="5">
        <f t="shared" si="1"/>
        <v>440</v>
      </c>
      <c r="W19" s="2"/>
      <c r="X19" s="5">
        <f>SUM(D19:V19)</f>
        <v>1830.2000000000003</v>
      </c>
      <c r="Y19" s="1"/>
    </row>
    <row r="20" spans="1:25" hidden="1" outlineLevel="1" x14ac:dyDescent="0.2">
      <c r="A20" s="2"/>
      <c r="B20" s="2"/>
      <c r="C20" s="2"/>
      <c r="D20" s="3"/>
      <c r="E20" s="2"/>
      <c r="F20" s="3"/>
      <c r="G20" s="2"/>
      <c r="H20" s="3"/>
      <c r="I20" s="2"/>
      <c r="J20" s="3"/>
      <c r="K20" s="2"/>
      <c r="L20" s="3"/>
      <c r="M20" s="2"/>
      <c r="N20" s="3"/>
      <c r="O20" s="2"/>
      <c r="P20" s="3"/>
      <c r="Q20" s="2"/>
      <c r="R20" s="3"/>
      <c r="S20" s="2"/>
      <c r="T20" s="3"/>
      <c r="U20" s="2"/>
      <c r="V20" s="3"/>
      <c r="W20" s="2"/>
      <c r="X20" s="3"/>
    </row>
    <row r="21" spans="1:25" hidden="1" outlineLevel="1" x14ac:dyDescent="0.2">
      <c r="A21" s="2" t="s">
        <v>4</v>
      </c>
      <c r="B21" s="2"/>
      <c r="C21" s="2"/>
      <c r="D21" s="23">
        <v>55</v>
      </c>
      <c r="E21" s="2"/>
      <c r="F21" s="23">
        <v>70</v>
      </c>
      <c r="G21" s="2"/>
      <c r="H21" s="23">
        <v>7.5</v>
      </c>
      <c r="I21" s="2"/>
      <c r="J21" s="23">
        <v>14.1</v>
      </c>
      <c r="K21" s="2"/>
      <c r="L21" s="23">
        <v>6.24</v>
      </c>
      <c r="M21" s="2"/>
      <c r="N21" s="23">
        <v>4.2300000000000004</v>
      </c>
      <c r="O21" s="2"/>
      <c r="P21" s="23">
        <v>8.15</v>
      </c>
      <c r="Q21" s="2"/>
      <c r="R21" s="23">
        <v>9.4</v>
      </c>
      <c r="S21" s="2"/>
      <c r="T21" s="23">
        <v>0</v>
      </c>
      <c r="U21" s="2"/>
      <c r="V21" s="23">
        <v>110</v>
      </c>
      <c r="W21" s="2"/>
    </row>
    <row r="22" spans="1:25" hidden="1" outlineLevel="1" x14ac:dyDescent="0.2">
      <c r="A22" s="2"/>
      <c r="B22" s="2" t="s">
        <v>22</v>
      </c>
      <c r="C22" s="2"/>
      <c r="D22" s="5">
        <f>+D10*D21</f>
        <v>110</v>
      </c>
      <c r="E22" s="2"/>
      <c r="F22" s="5">
        <f>+F10*F21</f>
        <v>70</v>
      </c>
      <c r="G22" s="2"/>
      <c r="H22" s="5">
        <f>+H10*H21</f>
        <v>45</v>
      </c>
      <c r="I22" s="2"/>
      <c r="J22" s="5">
        <f>+J10*J21</f>
        <v>84.6</v>
      </c>
      <c r="K22" s="2"/>
      <c r="L22" s="5">
        <f>+L10*L21</f>
        <v>37.44</v>
      </c>
      <c r="M22" s="2"/>
      <c r="N22" s="5">
        <f>+N10*N21</f>
        <v>25.380000000000003</v>
      </c>
      <c r="O22" s="2"/>
      <c r="P22" s="5">
        <f>+P10*P21</f>
        <v>48.900000000000006</v>
      </c>
      <c r="Q22" s="2"/>
      <c r="R22" s="5">
        <f>+R10*R21</f>
        <v>56.400000000000006</v>
      </c>
      <c r="S22" s="2"/>
      <c r="T22" s="5">
        <f>+T10*T21</f>
        <v>0</v>
      </c>
      <c r="U22" s="2"/>
      <c r="V22" s="5">
        <f>+V10*V21</f>
        <v>220</v>
      </c>
      <c r="W22" s="2"/>
      <c r="X22" s="5">
        <f>SUM(D22:V22)</f>
        <v>697.72</v>
      </c>
      <c r="Y22" s="1"/>
    </row>
    <row r="23" spans="1:25" hidden="1" outlineLevel="1" x14ac:dyDescent="0.2">
      <c r="A23" s="2"/>
      <c r="B23" s="2" t="s">
        <v>6</v>
      </c>
      <c r="C23" s="2"/>
      <c r="D23" s="5">
        <f>+D18-D22</f>
        <v>80</v>
      </c>
      <c r="E23" s="2"/>
      <c r="F23" s="5">
        <f>+F18-F22</f>
        <v>150</v>
      </c>
      <c r="G23" s="2"/>
      <c r="H23" s="5">
        <f>+H18-H22</f>
        <v>165</v>
      </c>
      <c r="I23" s="2"/>
      <c r="J23" s="5">
        <f>+J18-J22</f>
        <v>144.9</v>
      </c>
      <c r="K23" s="2"/>
      <c r="L23" s="5">
        <f>+L18-L22</f>
        <v>43.56</v>
      </c>
      <c r="M23" s="2"/>
      <c r="N23" s="5">
        <f>+N18-N22</f>
        <v>49.62</v>
      </c>
      <c r="O23" s="2"/>
      <c r="P23" s="5">
        <f>+P18-P22</f>
        <v>88.499999999999972</v>
      </c>
      <c r="Q23" s="2"/>
      <c r="R23" s="5">
        <f>+R18-R22</f>
        <v>140.99999999999997</v>
      </c>
      <c r="S23" s="2"/>
      <c r="T23" s="5">
        <f>+T18-T22</f>
        <v>0</v>
      </c>
      <c r="U23" s="2"/>
      <c r="V23" s="5">
        <f>+V18-V22</f>
        <v>130</v>
      </c>
      <c r="W23" s="2"/>
      <c r="X23" s="5">
        <f>SUM(D23:V23)</f>
        <v>992.58</v>
      </c>
    </row>
    <row r="24" spans="1:25" collapsed="1" x14ac:dyDescent="0.2">
      <c r="D24" s="1"/>
      <c r="F24" s="1"/>
      <c r="H24" s="1"/>
      <c r="J24" s="1"/>
      <c r="L24" s="1"/>
      <c r="N24" s="1"/>
      <c r="P24" s="1"/>
      <c r="R24" s="1"/>
      <c r="T24" s="1"/>
      <c r="V24" s="1"/>
    </row>
    <row r="25" spans="1:25" x14ac:dyDescent="0.2">
      <c r="D25" s="1"/>
      <c r="F25" s="1"/>
      <c r="H25" s="1"/>
      <c r="L25" s="1"/>
      <c r="N25" s="1"/>
      <c r="P25" s="1"/>
      <c r="R25" s="1"/>
      <c r="T25" s="1"/>
      <c r="V25" s="1"/>
    </row>
    <row r="26" spans="1:25" ht="24" x14ac:dyDescent="0.3">
      <c r="A26" s="6" t="s">
        <v>43</v>
      </c>
      <c r="D26" s="15" t="s">
        <v>27</v>
      </c>
      <c r="E26" s="16"/>
      <c r="F26" s="17"/>
      <c r="G26" s="16"/>
      <c r="J26" s="24">
        <v>0</v>
      </c>
      <c r="L26" s="12" t="s">
        <v>24</v>
      </c>
      <c r="N26" s="12" t="s">
        <v>28</v>
      </c>
      <c r="P26" s="12" t="s">
        <v>29</v>
      </c>
      <c r="R26" s="12" t="s">
        <v>3</v>
      </c>
      <c r="T26" s="12" t="s">
        <v>5</v>
      </c>
    </row>
    <row r="27" spans="1:25" x14ac:dyDescent="0.2">
      <c r="B27" s="2"/>
      <c r="D27" s="3" t="s">
        <v>23</v>
      </c>
      <c r="F27" s="1"/>
      <c r="H27" s="1"/>
      <c r="J27" s="21">
        <v>1</v>
      </c>
      <c r="L27" s="10">
        <f>(X15*J27)</f>
        <v>3520.5</v>
      </c>
      <c r="M27" s="11"/>
      <c r="N27" s="10">
        <f>-J26*L27</f>
        <v>0</v>
      </c>
      <c r="P27" s="10">
        <f>+L27+N27</f>
        <v>3520.5</v>
      </c>
      <c r="R27" s="10">
        <f>(X18*-J27)</f>
        <v>-1690.3000000000002</v>
      </c>
      <c r="S27" s="11"/>
      <c r="T27" s="10">
        <f>+P27+R27</f>
        <v>1830.1999999999998</v>
      </c>
    </row>
    <row r="28" spans="1:25" x14ac:dyDescent="0.2">
      <c r="B28" s="2"/>
      <c r="D28" s="3" t="s">
        <v>31</v>
      </c>
      <c r="F28" s="1"/>
      <c r="H28" s="1"/>
      <c r="J28" s="21">
        <v>1</v>
      </c>
      <c r="L28" s="10">
        <f>+J29*J28</f>
        <v>2550</v>
      </c>
      <c r="M28" s="11"/>
      <c r="N28" s="10">
        <f>-J26*L28</f>
        <v>0</v>
      </c>
      <c r="P28" s="10">
        <f>+L28+N28</f>
        <v>2550</v>
      </c>
      <c r="R28" s="10">
        <f>+X20*J28</f>
        <v>0</v>
      </c>
      <c r="S28" s="11"/>
      <c r="T28" s="10">
        <f>+P28+R28</f>
        <v>2550</v>
      </c>
    </row>
    <row r="29" spans="1:25" x14ac:dyDescent="0.2">
      <c r="D29" s="3" t="s">
        <v>25</v>
      </c>
      <c r="F29" s="1"/>
      <c r="J29" s="23">
        <v>2550</v>
      </c>
      <c r="L29" s="1"/>
      <c r="N29" s="1"/>
      <c r="P29" s="1"/>
      <c r="R29" s="1"/>
      <c r="T29" s="1"/>
    </row>
    <row r="30" spans="1:25" x14ac:dyDescent="0.2">
      <c r="D30" s="3" t="s">
        <v>26</v>
      </c>
      <c r="F30" s="1"/>
      <c r="H30" s="1"/>
      <c r="J30" s="1"/>
      <c r="L30" s="10">
        <f>+L27+L28</f>
        <v>6070.5</v>
      </c>
      <c r="M30" s="11"/>
      <c r="N30" s="10">
        <f>+N27+N28</f>
        <v>0</v>
      </c>
      <c r="P30" s="10">
        <f>+P27+P28</f>
        <v>6070.5</v>
      </c>
      <c r="R30" s="10">
        <f>+R27+R28</f>
        <v>-1690.3000000000002</v>
      </c>
      <c r="S30" s="11"/>
      <c r="T30" s="10">
        <f>+T27+T28</f>
        <v>4380.2</v>
      </c>
    </row>
    <row r="32" spans="1:25" hidden="1" outlineLevel="1" x14ac:dyDescent="0.2">
      <c r="D32" s="3" t="s">
        <v>32</v>
      </c>
      <c r="L32" s="10">
        <f>(X18-X22)*J27</f>
        <v>992.58000000000015</v>
      </c>
    </row>
    <row r="33" spans="1:20" collapsed="1" x14ac:dyDescent="0.2"/>
    <row r="35" spans="1:20" ht="24" x14ac:dyDescent="0.3">
      <c r="A35" s="6" t="s">
        <v>34</v>
      </c>
      <c r="D35" s="15" t="s">
        <v>28</v>
      </c>
      <c r="E35" s="16"/>
      <c r="F35" s="17"/>
      <c r="G35" s="16"/>
      <c r="J35" s="20">
        <f>+J26</f>
        <v>0</v>
      </c>
      <c r="L35" s="12" t="s">
        <v>24</v>
      </c>
      <c r="N35" s="12" t="s">
        <v>28</v>
      </c>
      <c r="P35" s="12" t="s">
        <v>29</v>
      </c>
      <c r="R35" s="12" t="s">
        <v>3</v>
      </c>
      <c r="T35" s="12" t="s">
        <v>5</v>
      </c>
    </row>
    <row r="36" spans="1:20" x14ac:dyDescent="0.2">
      <c r="B36" s="2"/>
      <c r="D36" s="3" t="s">
        <v>35</v>
      </c>
      <c r="F36" s="1"/>
      <c r="H36" s="1"/>
      <c r="J36" s="22">
        <v>3</v>
      </c>
      <c r="L36" s="10">
        <f>+L27*J36</f>
        <v>10561.5</v>
      </c>
      <c r="M36" s="11"/>
      <c r="N36" s="10">
        <f>+L36*-J35</f>
        <v>0</v>
      </c>
      <c r="P36" s="10">
        <f>+L36+N36</f>
        <v>10561.5</v>
      </c>
      <c r="R36" s="10">
        <f>+R27*J36</f>
        <v>-5070.9000000000005</v>
      </c>
      <c r="S36" s="11"/>
      <c r="T36" s="10">
        <f>+P36+R36</f>
        <v>5490.5999999999995</v>
      </c>
    </row>
    <row r="37" spans="1:20" x14ac:dyDescent="0.2">
      <c r="B37" s="2"/>
      <c r="D37" s="3" t="s">
        <v>36</v>
      </c>
      <c r="F37" s="1"/>
      <c r="H37" s="1"/>
      <c r="J37" s="22">
        <v>3</v>
      </c>
      <c r="L37" s="10">
        <f>+L28*J37</f>
        <v>7650</v>
      </c>
      <c r="M37" s="11"/>
      <c r="N37" s="10">
        <f>+L37*-J35</f>
        <v>0</v>
      </c>
      <c r="P37" s="10">
        <f>+L37+N37</f>
        <v>7650</v>
      </c>
      <c r="R37" s="10">
        <f>+R28*J37</f>
        <v>0</v>
      </c>
      <c r="S37" s="11"/>
      <c r="T37" s="10">
        <f>+P37+R37</f>
        <v>7650</v>
      </c>
    </row>
    <row r="38" spans="1:20" x14ac:dyDescent="0.2">
      <c r="D38" s="3"/>
      <c r="F38" s="1"/>
      <c r="N38" s="1"/>
      <c r="P38" s="1"/>
      <c r="R38" s="1"/>
      <c r="T38" s="1"/>
    </row>
    <row r="39" spans="1:20" x14ac:dyDescent="0.2">
      <c r="D39" s="3" t="s">
        <v>37</v>
      </c>
      <c r="F39" s="1"/>
      <c r="H39" s="1"/>
      <c r="L39" s="10">
        <f>+L36+L37</f>
        <v>18211.5</v>
      </c>
      <c r="M39" s="11"/>
      <c r="N39" s="10">
        <f>+N36+N37</f>
        <v>0</v>
      </c>
      <c r="P39" s="10">
        <f>+P36+P37</f>
        <v>18211.5</v>
      </c>
      <c r="R39" s="10">
        <f>+R36+R37</f>
        <v>-5070.9000000000005</v>
      </c>
      <c r="S39" s="11"/>
      <c r="T39" s="10">
        <f>+T36+T37</f>
        <v>13140.599999999999</v>
      </c>
    </row>
    <row r="40" spans="1:20" x14ac:dyDescent="0.2">
      <c r="D40" s="3" t="s">
        <v>38</v>
      </c>
      <c r="F40" s="1"/>
      <c r="H40" s="1"/>
      <c r="L40" s="10">
        <f>+L39/12</f>
        <v>1517.625</v>
      </c>
      <c r="M40" s="11"/>
      <c r="N40" s="10">
        <f>+N39/12</f>
        <v>0</v>
      </c>
      <c r="P40" s="10">
        <f>+P39/12</f>
        <v>1517.625</v>
      </c>
      <c r="R40" s="10">
        <f>+R39/12</f>
        <v>-422.57500000000005</v>
      </c>
      <c r="S40" s="11"/>
      <c r="T40" s="10">
        <f>+T39/12</f>
        <v>1095.05</v>
      </c>
    </row>
    <row r="42" spans="1:20" hidden="1" outlineLevel="1" x14ac:dyDescent="0.2">
      <c r="D42" s="3" t="s">
        <v>33</v>
      </c>
      <c r="L42" s="10">
        <f>+L32*J36</f>
        <v>2977.7400000000007</v>
      </c>
    </row>
    <row r="43" spans="1:20" collapsed="1" x14ac:dyDescent="0.2">
      <c r="L43" s="1"/>
    </row>
    <row r="45" spans="1:20" ht="24" x14ac:dyDescent="0.3">
      <c r="A45" s="6" t="s">
        <v>39</v>
      </c>
      <c r="D45" s="15" t="s">
        <v>28</v>
      </c>
      <c r="E45" s="16"/>
      <c r="F45" s="17"/>
      <c r="G45" s="16"/>
      <c r="J45" s="20">
        <f>+J35</f>
        <v>0</v>
      </c>
      <c r="L45" s="12" t="s">
        <v>24</v>
      </c>
      <c r="N45" s="12" t="s">
        <v>28</v>
      </c>
      <c r="P45" s="12" t="s">
        <v>29</v>
      </c>
      <c r="R45" s="12" t="s">
        <v>3</v>
      </c>
      <c r="T45" s="12" t="s">
        <v>5</v>
      </c>
    </row>
    <row r="46" spans="1:20" x14ac:dyDescent="0.2">
      <c r="B46" s="2"/>
      <c r="D46" s="3" t="s">
        <v>40</v>
      </c>
      <c r="F46" s="1"/>
      <c r="H46" s="1"/>
      <c r="J46" s="21">
        <f>+J36*12</f>
        <v>36</v>
      </c>
      <c r="L46" s="10">
        <f>+L36*12</f>
        <v>126738</v>
      </c>
      <c r="M46" s="11"/>
      <c r="N46" s="10">
        <f>+N36*12</f>
        <v>0</v>
      </c>
      <c r="P46" s="10">
        <f>+L46+N46</f>
        <v>126738</v>
      </c>
      <c r="R46" s="10">
        <f>+R36*12</f>
        <v>-60850.8</v>
      </c>
      <c r="S46" s="11"/>
      <c r="T46" s="10">
        <f>+P46+R46</f>
        <v>65887.199999999997</v>
      </c>
    </row>
    <row r="47" spans="1:20" x14ac:dyDescent="0.2">
      <c r="B47" s="2"/>
      <c r="D47" s="3" t="s">
        <v>41</v>
      </c>
      <c r="F47" s="1"/>
      <c r="H47" s="1"/>
      <c r="J47" s="21">
        <f>+J37*12</f>
        <v>36</v>
      </c>
      <c r="L47" s="10">
        <f>+L37*12</f>
        <v>91800</v>
      </c>
      <c r="M47" s="11"/>
      <c r="N47" s="10">
        <f>+N37*12</f>
        <v>0</v>
      </c>
      <c r="P47" s="10">
        <f>+L47+N47</f>
        <v>91800</v>
      </c>
      <c r="R47" s="10">
        <f>+R37*12</f>
        <v>0</v>
      </c>
      <c r="S47" s="11"/>
      <c r="T47" s="10">
        <f>+P47+R47</f>
        <v>91800</v>
      </c>
    </row>
    <row r="48" spans="1:20" x14ac:dyDescent="0.2">
      <c r="D48" s="3"/>
      <c r="F48" s="1"/>
      <c r="N48" s="1"/>
      <c r="P48" s="1"/>
      <c r="R48" s="1"/>
      <c r="T48" s="1"/>
    </row>
    <row r="49" spans="4:20" x14ac:dyDescent="0.2">
      <c r="D49" s="3" t="s">
        <v>42</v>
      </c>
      <c r="F49" s="1"/>
      <c r="H49" s="1"/>
      <c r="L49" s="10">
        <f>+L46+L47</f>
        <v>218538</v>
      </c>
      <c r="M49" s="11"/>
      <c r="N49" s="10">
        <f>+N46+N47</f>
        <v>0</v>
      </c>
      <c r="P49" s="10">
        <f>+P46+P47</f>
        <v>218538</v>
      </c>
      <c r="R49" s="10">
        <f>+R46+R47</f>
        <v>-60850.8</v>
      </c>
      <c r="S49" s="11"/>
      <c r="T49" s="10">
        <f>+T46+T47</f>
        <v>157687.20000000001</v>
      </c>
    </row>
    <row r="50" spans="4:20" x14ac:dyDescent="0.2">
      <c r="D50" s="3" t="s">
        <v>38</v>
      </c>
      <c r="F50" s="1"/>
      <c r="H50" s="1"/>
      <c r="L50" s="10">
        <f>+L49/12</f>
        <v>18211.5</v>
      </c>
      <c r="M50" s="11"/>
      <c r="N50" s="10">
        <f>+N49/12</f>
        <v>0</v>
      </c>
      <c r="P50" s="10">
        <f>+P49/12</f>
        <v>18211.5</v>
      </c>
      <c r="R50" s="10">
        <f>+R49/12</f>
        <v>-5070.9000000000005</v>
      </c>
      <c r="S50" s="11"/>
      <c r="T50" s="10">
        <f>+T49/12</f>
        <v>13140.6</v>
      </c>
    </row>
    <row r="52" spans="4:20" hidden="1" outlineLevel="1" x14ac:dyDescent="0.2">
      <c r="D52" s="3" t="s">
        <v>33</v>
      </c>
      <c r="L52" s="10">
        <f>+L42*12</f>
        <v>35732.880000000005</v>
      </c>
    </row>
    <row r="53" spans="4:20" collapsed="1" x14ac:dyDescent="0.2"/>
  </sheetData>
  <sheetProtection algorithmName="SHA-512" hashValue="t8l/08Ai4zt/KHonMYRCKNmlxzls0fBQwSWucL/ViOaB4mn65yz/4plK2QjLbgAy3JRvLptOx9DU7m+c7mbELA==" saltValue="JlKDMcRQr9sbpHXT4JEOcA==" spinCount="100000" sheet="1" objects="1" scenarios="1"/>
  <mergeCells count="1">
    <mergeCell ref="D5:X5"/>
  </mergeCells>
  <printOptions horizontalCentered="1"/>
  <pageMargins left="0.7" right="0.7" top="0.25" bottom="0.25" header="0.3" footer="0.3"/>
  <pageSetup scale="6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95799-AB68-4BC5-9B57-ED6AB063DE13}">
  <sheetPr>
    <pageSetUpPr fitToPage="1"/>
  </sheetPr>
  <dimension ref="A1:Y53"/>
  <sheetViews>
    <sheetView showGridLines="0" topLeftCell="A5" workbookViewId="0">
      <selection activeCell="AA10" sqref="AA10"/>
    </sheetView>
  </sheetViews>
  <sheetFormatPr baseColWidth="10" defaultColWidth="8.83203125" defaultRowHeight="15" outlineLevelRow="1" x14ac:dyDescent="0.2"/>
  <cols>
    <col min="1" max="1" width="1.6640625" customWidth="1"/>
    <col min="3" max="3" width="19.33203125" customWidth="1"/>
    <col min="4" max="4" width="12.5" customWidth="1"/>
    <col min="5" max="5" width="1.5" customWidth="1"/>
    <col min="6" max="6" width="12.5" customWidth="1"/>
    <col min="7" max="7" width="1.5" customWidth="1"/>
    <col min="8" max="8" width="12.5" customWidth="1"/>
    <col min="9" max="9" width="1.5" customWidth="1"/>
    <col min="10" max="10" width="12.5" customWidth="1"/>
    <col min="11" max="11" width="1.5" customWidth="1"/>
    <col min="12" max="12" width="12.5" customWidth="1"/>
    <col min="13" max="13" width="1.5" customWidth="1"/>
    <col min="14" max="14" width="12.5" customWidth="1"/>
    <col min="15" max="15" width="1.5" customWidth="1"/>
    <col min="16" max="16" width="12.5" customWidth="1"/>
    <col min="17" max="17" width="1.5" customWidth="1"/>
    <col min="18" max="18" width="12.5" customWidth="1"/>
    <col min="19" max="19" width="1.5" customWidth="1"/>
    <col min="20" max="20" width="12.5" customWidth="1"/>
    <col min="21" max="21" width="1.5" customWidth="1"/>
    <col min="22" max="22" width="12.5" customWidth="1"/>
    <col min="23" max="23" width="1.5" customWidth="1"/>
    <col min="24" max="24" width="14.6640625" customWidth="1"/>
    <col min="25" max="25" width="9.83203125" bestFit="1" customWidth="1"/>
  </cols>
  <sheetData>
    <row r="1" spans="1:24" ht="47" x14ac:dyDescent="0.55000000000000004">
      <c r="A1" s="9" t="s">
        <v>17</v>
      </c>
      <c r="X1" s="8">
        <f ca="1">TODAY()</f>
        <v>43486</v>
      </c>
    </row>
    <row r="2" spans="1:24" ht="26" x14ac:dyDescent="0.3">
      <c r="A2" s="7" t="s">
        <v>9</v>
      </c>
    </row>
    <row r="4" spans="1:24" ht="16" thickBot="1" x14ac:dyDescent="0.25"/>
    <row r="5" spans="1:24" ht="45.75" customHeight="1" thickBot="1" x14ac:dyDescent="0.25">
      <c r="D5" s="25" t="s">
        <v>1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7"/>
    </row>
    <row r="6" spans="1:24" ht="16.5" customHeight="1" thickBot="1" x14ac:dyDescent="0.25">
      <c r="D6" s="18">
        <v>-1</v>
      </c>
      <c r="E6" s="19"/>
      <c r="F6" s="18">
        <f>-1+D6</f>
        <v>-2</v>
      </c>
      <c r="G6" s="19"/>
      <c r="H6" s="18">
        <f>-1+F6</f>
        <v>-3</v>
      </c>
      <c r="I6" s="19"/>
      <c r="J6" s="18">
        <f>-1+H6</f>
        <v>-4</v>
      </c>
      <c r="K6" s="19"/>
      <c r="L6" s="18">
        <f>-1+J6</f>
        <v>-5</v>
      </c>
      <c r="M6" s="19"/>
      <c r="N6" s="18">
        <f>-1+L6</f>
        <v>-6</v>
      </c>
      <c r="O6" s="19"/>
      <c r="P6" s="18">
        <f>-1+N6</f>
        <v>-7</v>
      </c>
      <c r="Q6" s="19"/>
      <c r="R6" s="18">
        <f>-1+P6</f>
        <v>-8</v>
      </c>
      <c r="S6" s="19"/>
      <c r="T6" s="18">
        <f>-1+R6</f>
        <v>-9</v>
      </c>
      <c r="U6" s="19"/>
      <c r="V6" s="18">
        <f>-1+T6</f>
        <v>-10</v>
      </c>
      <c r="W6" s="19"/>
      <c r="X6" s="18">
        <f>-1+V6</f>
        <v>-11</v>
      </c>
    </row>
    <row r="7" spans="1:24" ht="49" thickBot="1" x14ac:dyDescent="0.25">
      <c r="D7" s="13" t="s">
        <v>10</v>
      </c>
      <c r="E7" s="2"/>
      <c r="F7" s="13" t="s">
        <v>11</v>
      </c>
      <c r="G7" s="2"/>
      <c r="H7" s="13" t="s">
        <v>12</v>
      </c>
      <c r="I7" s="2"/>
      <c r="J7" s="13" t="s">
        <v>13</v>
      </c>
      <c r="K7" s="2"/>
      <c r="L7" s="13" t="s">
        <v>14</v>
      </c>
      <c r="M7" s="2"/>
      <c r="N7" s="13" t="s">
        <v>15</v>
      </c>
      <c r="O7" s="2"/>
      <c r="P7" s="13" t="s">
        <v>19</v>
      </c>
      <c r="Q7" s="2"/>
      <c r="R7" s="13" t="s">
        <v>20</v>
      </c>
      <c r="S7" s="2"/>
      <c r="T7" s="13" t="s">
        <v>21</v>
      </c>
      <c r="U7" s="2"/>
      <c r="V7" s="13" t="s">
        <v>16</v>
      </c>
      <c r="X7" s="14" t="s">
        <v>7</v>
      </c>
    </row>
    <row r="8" spans="1:24" x14ac:dyDescent="0.2">
      <c r="D8" s="1"/>
      <c r="F8" s="1"/>
      <c r="H8" s="1"/>
      <c r="J8" s="1"/>
      <c r="L8" s="1"/>
      <c r="N8" s="1"/>
      <c r="P8" s="1"/>
      <c r="R8" s="1"/>
      <c r="T8" s="1"/>
      <c r="V8" s="1"/>
    </row>
    <row r="9" spans="1:24" ht="24" x14ac:dyDescent="0.3">
      <c r="A9" s="6" t="s">
        <v>30</v>
      </c>
      <c r="D9" s="1"/>
      <c r="F9" s="1"/>
      <c r="H9" s="1"/>
      <c r="J9" s="1"/>
      <c r="L9" s="1"/>
      <c r="N9" s="1"/>
      <c r="P9" s="1"/>
      <c r="R9" s="1"/>
      <c r="T9" s="1"/>
      <c r="V9" s="1"/>
    </row>
    <row r="10" spans="1:24" x14ac:dyDescent="0.2">
      <c r="A10" s="2" t="s">
        <v>18</v>
      </c>
      <c r="B10" s="2"/>
      <c r="C10" s="2"/>
      <c r="D10" s="22">
        <v>0</v>
      </c>
      <c r="E10" s="2"/>
      <c r="F10" s="22">
        <v>0</v>
      </c>
      <c r="G10" s="2"/>
      <c r="H10" s="22">
        <v>0</v>
      </c>
      <c r="I10" s="2"/>
      <c r="J10" s="22">
        <v>0</v>
      </c>
      <c r="K10" s="2"/>
      <c r="L10" s="22">
        <v>0</v>
      </c>
      <c r="M10" s="2"/>
      <c r="N10" s="22">
        <v>0</v>
      </c>
      <c r="O10" s="2"/>
      <c r="P10" s="22">
        <v>0</v>
      </c>
      <c r="Q10" s="2"/>
      <c r="R10" s="22">
        <v>0</v>
      </c>
      <c r="S10" s="2"/>
      <c r="T10" s="22">
        <v>0</v>
      </c>
      <c r="U10" s="2"/>
      <c r="V10" s="22">
        <v>0</v>
      </c>
      <c r="W10" s="2"/>
    </row>
    <row r="11" spans="1:24" x14ac:dyDescent="0.2">
      <c r="A11" s="2"/>
      <c r="B11" s="2"/>
    </row>
    <row r="12" spans="1:24" x14ac:dyDescent="0.2">
      <c r="A12" s="2" t="s">
        <v>2</v>
      </c>
      <c r="B12" s="2"/>
      <c r="C12" s="2"/>
      <c r="D12" s="5">
        <f>+D13+D14</f>
        <v>125</v>
      </c>
      <c r="E12" s="2"/>
      <c r="F12" s="5">
        <f>+F13+F14</f>
        <v>150</v>
      </c>
      <c r="G12" s="2"/>
      <c r="H12" s="5">
        <f>+H13+H14</f>
        <v>0</v>
      </c>
      <c r="I12" s="2"/>
      <c r="J12" s="5">
        <f>+J13+J14</f>
        <v>79.95</v>
      </c>
      <c r="K12" s="2"/>
      <c r="L12" s="5">
        <f>+L13+L14</f>
        <v>39.950000000000003</v>
      </c>
      <c r="M12" s="2"/>
      <c r="N12" s="5">
        <f>+N13+N14</f>
        <v>25.95</v>
      </c>
      <c r="O12" s="2"/>
      <c r="P12" s="5">
        <f>+P13+P14</f>
        <v>0</v>
      </c>
      <c r="Q12" s="2"/>
      <c r="R12" s="5">
        <f>+R13+R14</f>
        <v>0</v>
      </c>
      <c r="S12" s="2"/>
      <c r="T12" s="5">
        <f>+T13+T14</f>
        <v>0</v>
      </c>
      <c r="U12" s="2"/>
      <c r="V12" s="5">
        <f>+V13+V14</f>
        <v>295</v>
      </c>
      <c r="W12" s="2"/>
    </row>
    <row r="13" spans="1:24" x14ac:dyDescent="0.2">
      <c r="A13" s="2"/>
      <c r="B13" s="2" t="s">
        <v>44</v>
      </c>
      <c r="C13" s="2"/>
      <c r="D13" s="23">
        <v>0</v>
      </c>
      <c r="E13" s="2"/>
      <c r="F13" s="23">
        <v>0</v>
      </c>
      <c r="G13" s="2"/>
      <c r="H13" s="23">
        <v>0</v>
      </c>
      <c r="I13" s="2"/>
      <c r="J13" s="23">
        <v>0</v>
      </c>
      <c r="K13" s="2"/>
      <c r="L13" s="23">
        <v>0</v>
      </c>
      <c r="M13" s="2"/>
      <c r="N13" s="23">
        <v>0</v>
      </c>
      <c r="O13" s="2"/>
      <c r="P13" s="23">
        <v>0</v>
      </c>
      <c r="Q13" s="2"/>
      <c r="R13" s="23">
        <v>0</v>
      </c>
      <c r="S13" s="2"/>
      <c r="T13" s="23">
        <v>0</v>
      </c>
      <c r="U13" s="2"/>
      <c r="V13" s="23">
        <v>0</v>
      </c>
      <c r="W13" s="2"/>
    </row>
    <row r="14" spans="1:24" x14ac:dyDescent="0.2">
      <c r="A14" s="2"/>
      <c r="B14" s="2" t="s">
        <v>45</v>
      </c>
      <c r="C14" s="2"/>
      <c r="D14" s="23">
        <v>125</v>
      </c>
      <c r="E14" s="2"/>
      <c r="F14" s="23">
        <v>150</v>
      </c>
      <c r="G14" s="2"/>
      <c r="H14" s="23">
        <v>0</v>
      </c>
      <c r="I14" s="2"/>
      <c r="J14" s="23">
        <v>79.95</v>
      </c>
      <c r="K14" s="2"/>
      <c r="L14" s="23">
        <v>39.950000000000003</v>
      </c>
      <c r="M14" s="2"/>
      <c r="N14" s="23">
        <v>25.95</v>
      </c>
      <c r="O14" s="2"/>
      <c r="P14" s="23">
        <v>0</v>
      </c>
      <c r="Q14" s="2"/>
      <c r="R14" s="23">
        <v>0</v>
      </c>
      <c r="S14" s="2"/>
      <c r="T14" s="23">
        <v>0</v>
      </c>
      <c r="U14" s="2"/>
      <c r="V14" s="23">
        <v>295</v>
      </c>
      <c r="W14" s="2"/>
    </row>
    <row r="15" spans="1:24" x14ac:dyDescent="0.2">
      <c r="A15" s="2"/>
      <c r="B15" s="2" t="s">
        <v>46</v>
      </c>
      <c r="C15" s="2"/>
      <c r="D15" s="5">
        <f>+D10*D12</f>
        <v>0</v>
      </c>
      <c r="E15" s="2"/>
      <c r="F15" s="5">
        <f>+F10*F12</f>
        <v>0</v>
      </c>
      <c r="G15" s="2"/>
      <c r="H15" s="5">
        <f>+H10*H12</f>
        <v>0</v>
      </c>
      <c r="I15" s="2"/>
      <c r="J15" s="5">
        <f>+J10*J12</f>
        <v>0</v>
      </c>
      <c r="K15" s="2"/>
      <c r="L15" s="5">
        <f>+L10*L12</f>
        <v>0</v>
      </c>
      <c r="M15" s="2"/>
      <c r="N15" s="5">
        <f>+N10*N12</f>
        <v>0</v>
      </c>
      <c r="O15" s="2"/>
      <c r="P15" s="5">
        <f>+P10*P12</f>
        <v>0</v>
      </c>
      <c r="Q15" s="2"/>
      <c r="R15" s="5">
        <f>+R10*R12</f>
        <v>0</v>
      </c>
      <c r="S15" s="2"/>
      <c r="T15" s="5">
        <f>+T10*T12</f>
        <v>0</v>
      </c>
      <c r="U15" s="2"/>
      <c r="V15" s="5">
        <f>+V10*V12</f>
        <v>0</v>
      </c>
      <c r="W15" s="2"/>
      <c r="X15" s="5">
        <f>SUM(D15:V15)</f>
        <v>0</v>
      </c>
    </row>
    <row r="16" spans="1:24" x14ac:dyDescent="0.2">
      <c r="A16" s="2"/>
      <c r="B16" s="2"/>
      <c r="C16" s="2"/>
      <c r="D16" s="3"/>
      <c r="E16" s="2"/>
      <c r="F16" s="3"/>
      <c r="G16" s="2"/>
      <c r="H16" s="3"/>
      <c r="I16" s="2"/>
      <c r="J16" s="3"/>
      <c r="K16" s="2"/>
      <c r="L16" s="3"/>
      <c r="M16" s="2"/>
      <c r="N16" s="3"/>
      <c r="O16" s="2"/>
      <c r="P16" s="3"/>
      <c r="Q16" s="2"/>
      <c r="R16" s="3"/>
      <c r="S16" s="2"/>
      <c r="T16" s="3"/>
      <c r="U16" s="2"/>
      <c r="V16" s="3"/>
      <c r="W16" s="2"/>
      <c r="X16" s="2"/>
    </row>
    <row r="17" spans="1:25" x14ac:dyDescent="0.2">
      <c r="A17" s="2" t="s">
        <v>3</v>
      </c>
      <c r="B17" s="2"/>
      <c r="C17" s="2"/>
      <c r="D17" s="23">
        <v>90</v>
      </c>
      <c r="E17" s="2"/>
      <c r="F17" s="23">
        <v>100</v>
      </c>
      <c r="G17" s="2"/>
      <c r="H17" s="23">
        <v>22.5</v>
      </c>
      <c r="I17" s="2"/>
      <c r="J17" s="23">
        <v>38.25</v>
      </c>
      <c r="K17" s="2"/>
      <c r="L17" s="23">
        <v>13.5</v>
      </c>
      <c r="M17" s="2"/>
      <c r="N17" s="23">
        <v>12.5</v>
      </c>
      <c r="O17" s="2"/>
      <c r="P17" s="23">
        <v>22.9</v>
      </c>
      <c r="Q17" s="2"/>
      <c r="R17" s="23">
        <v>0</v>
      </c>
      <c r="S17" s="2"/>
      <c r="T17" s="23">
        <v>0</v>
      </c>
      <c r="U17" s="2"/>
      <c r="V17" s="23">
        <v>0</v>
      </c>
      <c r="W17" s="2"/>
    </row>
    <row r="18" spans="1:25" x14ac:dyDescent="0.2">
      <c r="A18" s="2"/>
      <c r="B18" s="2" t="s">
        <v>46</v>
      </c>
      <c r="C18" s="2"/>
      <c r="D18" s="5">
        <f>+D10*D17</f>
        <v>0</v>
      </c>
      <c r="E18" s="2"/>
      <c r="F18" s="5">
        <f t="shared" ref="F18:V18" si="0">+F10*F17</f>
        <v>0</v>
      </c>
      <c r="G18" s="2"/>
      <c r="H18" s="5">
        <f t="shared" si="0"/>
        <v>0</v>
      </c>
      <c r="I18" s="2"/>
      <c r="J18" s="5">
        <f t="shared" si="0"/>
        <v>0</v>
      </c>
      <c r="K18" s="2"/>
      <c r="L18" s="5">
        <f t="shared" si="0"/>
        <v>0</v>
      </c>
      <c r="M18" s="2"/>
      <c r="N18" s="5">
        <f t="shared" si="0"/>
        <v>0</v>
      </c>
      <c r="O18" s="2"/>
      <c r="P18" s="5">
        <f t="shared" si="0"/>
        <v>0</v>
      </c>
      <c r="Q18" s="2"/>
      <c r="R18" s="5">
        <f t="shared" si="0"/>
        <v>0</v>
      </c>
      <c r="S18" s="2"/>
      <c r="T18" s="5">
        <f t="shared" si="0"/>
        <v>0</v>
      </c>
      <c r="U18" s="2"/>
      <c r="V18" s="5">
        <f t="shared" si="0"/>
        <v>0</v>
      </c>
      <c r="W18" s="2"/>
      <c r="X18" s="5">
        <f>SUM(D18:V18)</f>
        <v>0</v>
      </c>
    </row>
    <row r="19" spans="1:25" x14ac:dyDescent="0.2">
      <c r="A19" s="2"/>
      <c r="B19" s="2" t="s">
        <v>5</v>
      </c>
      <c r="C19" s="2"/>
      <c r="D19" s="5">
        <f>+D15-D18</f>
        <v>0</v>
      </c>
      <c r="E19" s="2"/>
      <c r="F19" s="5">
        <f t="shared" ref="F19:V19" si="1">+F15-F18</f>
        <v>0</v>
      </c>
      <c r="G19" s="2"/>
      <c r="H19" s="5">
        <f t="shared" si="1"/>
        <v>0</v>
      </c>
      <c r="I19" s="2"/>
      <c r="J19" s="5">
        <f t="shared" si="1"/>
        <v>0</v>
      </c>
      <c r="K19" s="2"/>
      <c r="L19" s="5">
        <f t="shared" si="1"/>
        <v>0</v>
      </c>
      <c r="M19" s="2"/>
      <c r="N19" s="5">
        <f t="shared" si="1"/>
        <v>0</v>
      </c>
      <c r="O19" s="2"/>
      <c r="P19" s="5">
        <f t="shared" si="1"/>
        <v>0</v>
      </c>
      <c r="Q19" s="2"/>
      <c r="R19" s="5">
        <f t="shared" si="1"/>
        <v>0</v>
      </c>
      <c r="S19" s="2"/>
      <c r="T19" s="5">
        <f t="shared" si="1"/>
        <v>0</v>
      </c>
      <c r="U19" s="2"/>
      <c r="V19" s="5">
        <f t="shared" si="1"/>
        <v>0</v>
      </c>
      <c r="W19" s="2"/>
      <c r="X19" s="5">
        <f>SUM(D19:V19)</f>
        <v>0</v>
      </c>
      <c r="Y19" s="1"/>
    </row>
    <row r="20" spans="1:25" hidden="1" outlineLevel="1" x14ac:dyDescent="0.2">
      <c r="A20" s="2"/>
      <c r="B20" s="2"/>
      <c r="C20" s="2"/>
      <c r="D20" s="3"/>
      <c r="E20" s="2"/>
      <c r="F20" s="3"/>
      <c r="G20" s="2"/>
      <c r="H20" s="3"/>
      <c r="I20" s="2"/>
      <c r="J20" s="3"/>
      <c r="K20" s="2"/>
      <c r="L20" s="3"/>
      <c r="M20" s="2"/>
      <c r="N20" s="3"/>
      <c r="O20" s="2"/>
      <c r="P20" s="3"/>
      <c r="Q20" s="2"/>
      <c r="R20" s="3"/>
      <c r="S20" s="2"/>
      <c r="T20" s="3"/>
      <c r="U20" s="2"/>
      <c r="V20" s="3"/>
      <c r="W20" s="2"/>
      <c r="X20" s="3"/>
    </row>
    <row r="21" spans="1:25" hidden="1" outlineLevel="1" x14ac:dyDescent="0.2">
      <c r="A21" s="2" t="s">
        <v>4</v>
      </c>
      <c r="B21" s="2"/>
      <c r="C21" s="2"/>
      <c r="D21" s="23">
        <v>55</v>
      </c>
      <c r="E21" s="2"/>
      <c r="F21" s="23">
        <v>70</v>
      </c>
      <c r="G21" s="2"/>
      <c r="H21" s="23">
        <v>7.5</v>
      </c>
      <c r="I21" s="2"/>
      <c r="J21" s="23">
        <v>14.1</v>
      </c>
      <c r="K21" s="2"/>
      <c r="L21" s="23">
        <v>6.24</v>
      </c>
      <c r="M21" s="2"/>
      <c r="N21" s="23">
        <v>4.2300000000000004</v>
      </c>
      <c r="O21" s="2"/>
      <c r="P21" s="23">
        <v>0</v>
      </c>
      <c r="Q21" s="2"/>
      <c r="R21" s="23">
        <v>0</v>
      </c>
      <c r="S21" s="2"/>
      <c r="T21" s="23">
        <v>0</v>
      </c>
      <c r="U21" s="2"/>
      <c r="V21" s="23">
        <v>0</v>
      </c>
      <c r="W21" s="2"/>
    </row>
    <row r="22" spans="1:25" hidden="1" outlineLevel="1" x14ac:dyDescent="0.2">
      <c r="A22" s="2"/>
      <c r="B22" s="2" t="s">
        <v>22</v>
      </c>
      <c r="C22" s="2"/>
      <c r="D22" s="5">
        <f>+D10*D21</f>
        <v>0</v>
      </c>
      <c r="E22" s="2"/>
      <c r="F22" s="5">
        <f>+F10*F21</f>
        <v>0</v>
      </c>
      <c r="G22" s="2"/>
      <c r="H22" s="5">
        <f>+H10*H21</f>
        <v>0</v>
      </c>
      <c r="I22" s="2"/>
      <c r="J22" s="5">
        <f>+J10*J21</f>
        <v>0</v>
      </c>
      <c r="K22" s="2"/>
      <c r="L22" s="5">
        <f>+L10*L21</f>
        <v>0</v>
      </c>
      <c r="M22" s="2"/>
      <c r="N22" s="5">
        <f>+N10*N21</f>
        <v>0</v>
      </c>
      <c r="O22" s="2"/>
      <c r="P22" s="5">
        <f>+P10*P21</f>
        <v>0</v>
      </c>
      <c r="Q22" s="2"/>
      <c r="R22" s="5">
        <f>+R10*R21</f>
        <v>0</v>
      </c>
      <c r="S22" s="2"/>
      <c r="T22" s="5">
        <f>+T10*T21</f>
        <v>0</v>
      </c>
      <c r="U22" s="2"/>
      <c r="V22" s="5">
        <f>+V10*V21</f>
        <v>0</v>
      </c>
      <c r="W22" s="2"/>
      <c r="X22" s="5">
        <f>SUM(D22:V22)</f>
        <v>0</v>
      </c>
      <c r="Y22" s="1"/>
    </row>
    <row r="23" spans="1:25" hidden="1" outlineLevel="1" x14ac:dyDescent="0.2">
      <c r="A23" s="2"/>
      <c r="B23" s="2" t="s">
        <v>6</v>
      </c>
      <c r="C23" s="2"/>
      <c r="D23" s="5">
        <f>+D18-D22</f>
        <v>0</v>
      </c>
      <c r="E23" s="2"/>
      <c r="F23" s="5">
        <f>+F18-F22</f>
        <v>0</v>
      </c>
      <c r="G23" s="2"/>
      <c r="H23" s="5">
        <f>+H18-H22</f>
        <v>0</v>
      </c>
      <c r="I23" s="2"/>
      <c r="J23" s="5">
        <f>+J18-J22</f>
        <v>0</v>
      </c>
      <c r="K23" s="2"/>
      <c r="L23" s="5">
        <f>+L18-L22</f>
        <v>0</v>
      </c>
      <c r="M23" s="2"/>
      <c r="N23" s="5">
        <f>+N18-N22</f>
        <v>0</v>
      </c>
      <c r="O23" s="2"/>
      <c r="P23" s="5">
        <f>+P18-P22</f>
        <v>0</v>
      </c>
      <c r="Q23" s="2"/>
      <c r="R23" s="5">
        <f>+R18-R22</f>
        <v>0</v>
      </c>
      <c r="S23" s="2"/>
      <c r="T23" s="5">
        <f>+T18-T22</f>
        <v>0</v>
      </c>
      <c r="U23" s="2"/>
      <c r="V23" s="5">
        <f>+V18-V22</f>
        <v>0</v>
      </c>
      <c r="W23" s="2"/>
      <c r="X23" s="5">
        <f>SUM(D23:V23)</f>
        <v>0</v>
      </c>
    </row>
    <row r="24" spans="1:25" collapsed="1" x14ac:dyDescent="0.2">
      <c r="D24" s="1"/>
      <c r="F24" s="1"/>
      <c r="H24" s="1"/>
      <c r="J24" s="1"/>
      <c r="L24" s="1"/>
      <c r="N24" s="1"/>
      <c r="P24" s="1"/>
      <c r="R24" s="1"/>
      <c r="T24" s="1"/>
      <c r="V24" s="1"/>
    </row>
    <row r="25" spans="1:25" x14ac:dyDescent="0.2">
      <c r="D25" s="1"/>
      <c r="F25" s="1"/>
      <c r="H25" s="1"/>
      <c r="L25" s="1"/>
      <c r="N25" s="1"/>
      <c r="P25" s="1"/>
      <c r="R25" s="1"/>
      <c r="T25" s="1"/>
      <c r="V25" s="1"/>
    </row>
    <row r="26" spans="1:25" ht="24" x14ac:dyDescent="0.3">
      <c r="A26" s="6" t="s">
        <v>43</v>
      </c>
      <c r="D26" s="15" t="s">
        <v>27</v>
      </c>
      <c r="E26" s="16"/>
      <c r="F26" s="17"/>
      <c r="G26" s="16"/>
      <c r="J26" s="24">
        <v>0.1</v>
      </c>
      <c r="L26" s="12" t="s">
        <v>24</v>
      </c>
      <c r="N26" s="12" t="s">
        <v>28</v>
      </c>
      <c r="P26" s="12" t="s">
        <v>29</v>
      </c>
      <c r="R26" s="12" t="s">
        <v>3</v>
      </c>
      <c r="T26" s="12" t="s">
        <v>5</v>
      </c>
    </row>
    <row r="27" spans="1:25" x14ac:dyDescent="0.2">
      <c r="B27" s="2"/>
      <c r="D27" s="3" t="s">
        <v>23</v>
      </c>
      <c r="F27" s="1"/>
      <c r="H27" s="1"/>
      <c r="J27" s="21">
        <v>1</v>
      </c>
      <c r="L27" s="10">
        <f>(X15*J27)</f>
        <v>0</v>
      </c>
      <c r="M27" s="11"/>
      <c r="N27" s="10">
        <f>-J26*L27</f>
        <v>0</v>
      </c>
      <c r="P27" s="10">
        <f>+L27+N27</f>
        <v>0</v>
      </c>
      <c r="R27" s="10">
        <f>(X18*-J27)</f>
        <v>0</v>
      </c>
      <c r="S27" s="11"/>
      <c r="T27" s="10">
        <f>+P27+R27</f>
        <v>0</v>
      </c>
    </row>
    <row r="28" spans="1:25" x14ac:dyDescent="0.2">
      <c r="B28" s="2"/>
      <c r="D28" s="3" t="s">
        <v>31</v>
      </c>
      <c r="F28" s="1"/>
      <c r="H28" s="1"/>
      <c r="J28" s="21">
        <v>1</v>
      </c>
      <c r="L28" s="10">
        <f>+J29*J28</f>
        <v>2500</v>
      </c>
      <c r="M28" s="11"/>
      <c r="N28" s="10">
        <f>-J26*L28</f>
        <v>-250</v>
      </c>
      <c r="P28" s="10">
        <f>+L28+N28</f>
        <v>2250</v>
      </c>
      <c r="R28" s="10">
        <f>+X20*J28</f>
        <v>0</v>
      </c>
      <c r="S28" s="11"/>
      <c r="T28" s="10">
        <f>+P28+R28</f>
        <v>2250</v>
      </c>
    </row>
    <row r="29" spans="1:25" x14ac:dyDescent="0.2">
      <c r="D29" s="3" t="s">
        <v>25</v>
      </c>
      <c r="F29" s="1"/>
      <c r="J29" s="23">
        <v>2500</v>
      </c>
      <c r="L29" s="1"/>
      <c r="N29" s="1"/>
      <c r="P29" s="1"/>
      <c r="R29" s="1"/>
      <c r="T29" s="1"/>
    </row>
    <row r="30" spans="1:25" x14ac:dyDescent="0.2">
      <c r="D30" s="3" t="s">
        <v>26</v>
      </c>
      <c r="F30" s="1"/>
      <c r="H30" s="1"/>
      <c r="J30" s="1"/>
      <c r="L30" s="10">
        <f>+L27+L28</f>
        <v>2500</v>
      </c>
      <c r="M30" s="11"/>
      <c r="N30" s="10">
        <f>+N27+N28</f>
        <v>-250</v>
      </c>
      <c r="P30" s="10">
        <f>+P27+P28</f>
        <v>2250</v>
      </c>
      <c r="R30" s="10">
        <f>+R27+R28</f>
        <v>0</v>
      </c>
      <c r="S30" s="11"/>
      <c r="T30" s="10">
        <f>+T27+T28</f>
        <v>2250</v>
      </c>
    </row>
    <row r="32" spans="1:25" hidden="1" outlineLevel="1" x14ac:dyDescent="0.2">
      <c r="D32" s="3" t="s">
        <v>32</v>
      </c>
      <c r="L32" s="10">
        <f>(X18-X22)*J27</f>
        <v>0</v>
      </c>
    </row>
    <row r="33" spans="1:20" collapsed="1" x14ac:dyDescent="0.2"/>
    <row r="35" spans="1:20" ht="24" x14ac:dyDescent="0.3">
      <c r="A35" s="6" t="s">
        <v>34</v>
      </c>
      <c r="D35" s="15" t="s">
        <v>28</v>
      </c>
      <c r="E35" s="16"/>
      <c r="F35" s="17"/>
      <c r="G35" s="16"/>
      <c r="J35" s="20">
        <f>+J26</f>
        <v>0.1</v>
      </c>
      <c r="L35" s="12" t="s">
        <v>24</v>
      </c>
      <c r="N35" s="12" t="s">
        <v>28</v>
      </c>
      <c r="P35" s="12" t="s">
        <v>29</v>
      </c>
      <c r="R35" s="12" t="s">
        <v>3</v>
      </c>
      <c r="T35" s="12" t="s">
        <v>5</v>
      </c>
    </row>
    <row r="36" spans="1:20" x14ac:dyDescent="0.2">
      <c r="B36" s="2"/>
      <c r="D36" s="3" t="s">
        <v>35</v>
      </c>
      <c r="F36" s="1"/>
      <c r="H36" s="1"/>
      <c r="J36" s="22">
        <v>3</v>
      </c>
      <c r="L36" s="10">
        <f>+L27*J36</f>
        <v>0</v>
      </c>
      <c r="M36" s="11"/>
      <c r="N36" s="10">
        <f>+L36*-J35</f>
        <v>0</v>
      </c>
      <c r="P36" s="10">
        <f>+L36+N36</f>
        <v>0</v>
      </c>
      <c r="R36" s="10">
        <f>+R27*J36</f>
        <v>0</v>
      </c>
      <c r="S36" s="11"/>
      <c r="T36" s="10">
        <f>+P36+R36</f>
        <v>0</v>
      </c>
    </row>
    <row r="37" spans="1:20" x14ac:dyDescent="0.2">
      <c r="B37" s="2"/>
      <c r="D37" s="3" t="s">
        <v>36</v>
      </c>
      <c r="F37" s="1"/>
      <c r="H37" s="1"/>
      <c r="J37" s="22">
        <v>3</v>
      </c>
      <c r="L37" s="10">
        <f>+L28*J37</f>
        <v>7500</v>
      </c>
      <c r="M37" s="11"/>
      <c r="N37" s="10">
        <f>+L37*-J35</f>
        <v>-750</v>
      </c>
      <c r="P37" s="10">
        <f>+L37+N37</f>
        <v>6750</v>
      </c>
      <c r="R37" s="10">
        <f>+R28*J37</f>
        <v>0</v>
      </c>
      <c r="S37" s="11"/>
      <c r="T37" s="10">
        <f>+P37+R37</f>
        <v>6750</v>
      </c>
    </row>
    <row r="38" spans="1:20" x14ac:dyDescent="0.2">
      <c r="D38" s="3"/>
      <c r="F38" s="1"/>
      <c r="N38" s="1"/>
      <c r="P38" s="1"/>
      <c r="R38" s="1"/>
      <c r="T38" s="1"/>
    </row>
    <row r="39" spans="1:20" x14ac:dyDescent="0.2">
      <c r="D39" s="3" t="s">
        <v>37</v>
      </c>
      <c r="F39" s="1"/>
      <c r="H39" s="1"/>
      <c r="L39" s="10">
        <f>+L36+L37</f>
        <v>7500</v>
      </c>
      <c r="M39" s="11"/>
      <c r="N39" s="10">
        <f>+N36+N37</f>
        <v>-750</v>
      </c>
      <c r="P39" s="10">
        <f>+P36+P37</f>
        <v>6750</v>
      </c>
      <c r="R39" s="10">
        <f>+R36+R37</f>
        <v>0</v>
      </c>
      <c r="S39" s="11"/>
      <c r="T39" s="10">
        <f>+T36+T37</f>
        <v>6750</v>
      </c>
    </row>
    <row r="40" spans="1:20" x14ac:dyDescent="0.2">
      <c r="D40" s="3" t="s">
        <v>38</v>
      </c>
      <c r="F40" s="1"/>
      <c r="H40" s="1"/>
      <c r="L40" s="10">
        <f>+L39/12</f>
        <v>625</v>
      </c>
      <c r="M40" s="11"/>
      <c r="N40" s="10">
        <f>+N39/12</f>
        <v>-62.5</v>
      </c>
      <c r="P40" s="10">
        <f>+P39/12</f>
        <v>562.5</v>
      </c>
      <c r="R40" s="10">
        <f>+R39/12</f>
        <v>0</v>
      </c>
      <c r="S40" s="11"/>
      <c r="T40" s="10">
        <f>+T39/12</f>
        <v>562.5</v>
      </c>
    </row>
    <row r="42" spans="1:20" hidden="1" outlineLevel="1" x14ac:dyDescent="0.2">
      <c r="D42" s="3" t="s">
        <v>33</v>
      </c>
      <c r="L42" s="10">
        <f>+L32*J36</f>
        <v>0</v>
      </c>
    </row>
    <row r="43" spans="1:20" collapsed="1" x14ac:dyDescent="0.2">
      <c r="L43" s="1"/>
    </row>
    <row r="45" spans="1:20" ht="24" x14ac:dyDescent="0.3">
      <c r="A45" s="6" t="s">
        <v>39</v>
      </c>
      <c r="D45" s="15" t="s">
        <v>28</v>
      </c>
      <c r="E45" s="16"/>
      <c r="F45" s="17"/>
      <c r="G45" s="16"/>
      <c r="J45" s="20">
        <f>+J35</f>
        <v>0.1</v>
      </c>
      <c r="L45" s="12" t="s">
        <v>24</v>
      </c>
      <c r="N45" s="12" t="s">
        <v>28</v>
      </c>
      <c r="P45" s="12" t="s">
        <v>29</v>
      </c>
      <c r="R45" s="12" t="s">
        <v>3</v>
      </c>
      <c r="T45" s="12" t="s">
        <v>5</v>
      </c>
    </row>
    <row r="46" spans="1:20" x14ac:dyDescent="0.2">
      <c r="B46" s="2"/>
      <c r="D46" s="3" t="s">
        <v>40</v>
      </c>
      <c r="F46" s="1"/>
      <c r="H46" s="1"/>
      <c r="J46" s="21">
        <f>+J36*12</f>
        <v>36</v>
      </c>
      <c r="L46" s="10">
        <f>+L36*12</f>
        <v>0</v>
      </c>
      <c r="M46" s="11"/>
      <c r="N46" s="10">
        <f>+N36*12</f>
        <v>0</v>
      </c>
      <c r="P46" s="10">
        <f>+L46+N46</f>
        <v>0</v>
      </c>
      <c r="R46" s="10">
        <f>+R36*12</f>
        <v>0</v>
      </c>
      <c r="S46" s="11"/>
      <c r="T46" s="10">
        <f>+P46+R46</f>
        <v>0</v>
      </c>
    </row>
    <row r="47" spans="1:20" x14ac:dyDescent="0.2">
      <c r="B47" s="2"/>
      <c r="D47" s="3" t="s">
        <v>41</v>
      </c>
      <c r="F47" s="1"/>
      <c r="H47" s="1"/>
      <c r="J47" s="21">
        <f>+J37*12</f>
        <v>36</v>
      </c>
      <c r="L47" s="10">
        <f>+L37*12</f>
        <v>90000</v>
      </c>
      <c r="M47" s="11"/>
      <c r="N47" s="10">
        <f>+N37*12</f>
        <v>-9000</v>
      </c>
      <c r="P47" s="10">
        <f>+L47+N47</f>
        <v>81000</v>
      </c>
      <c r="R47" s="10">
        <f>+R37*12</f>
        <v>0</v>
      </c>
      <c r="S47" s="11"/>
      <c r="T47" s="10">
        <f>+P47+R47</f>
        <v>81000</v>
      </c>
    </row>
    <row r="48" spans="1:20" x14ac:dyDescent="0.2">
      <c r="D48" s="3"/>
      <c r="F48" s="1"/>
      <c r="N48" s="1"/>
      <c r="P48" s="1"/>
      <c r="R48" s="1"/>
      <c r="T48" s="1"/>
    </row>
    <row r="49" spans="4:20" x14ac:dyDescent="0.2">
      <c r="D49" s="3" t="s">
        <v>42</v>
      </c>
      <c r="F49" s="1"/>
      <c r="H49" s="1"/>
      <c r="L49" s="10">
        <f>+L46+L47</f>
        <v>90000</v>
      </c>
      <c r="M49" s="11"/>
      <c r="N49" s="10">
        <f>+N46+N47</f>
        <v>-9000</v>
      </c>
      <c r="P49" s="10">
        <f>+P46+P47</f>
        <v>81000</v>
      </c>
      <c r="R49" s="10">
        <f>+R46+R47</f>
        <v>0</v>
      </c>
      <c r="S49" s="11"/>
      <c r="T49" s="10">
        <f>+T46+T47</f>
        <v>81000</v>
      </c>
    </row>
    <row r="50" spans="4:20" x14ac:dyDescent="0.2">
      <c r="D50" s="3" t="s">
        <v>38</v>
      </c>
      <c r="F50" s="1"/>
      <c r="H50" s="1"/>
      <c r="L50" s="10">
        <f>+L49/12</f>
        <v>7500</v>
      </c>
      <c r="M50" s="11"/>
      <c r="N50" s="10">
        <f>+N49/12</f>
        <v>-750</v>
      </c>
      <c r="P50" s="10">
        <f>+P49/12</f>
        <v>6750</v>
      </c>
      <c r="R50" s="10">
        <f>+R49/12</f>
        <v>0</v>
      </c>
      <c r="S50" s="11"/>
      <c r="T50" s="10">
        <f>+T49/12</f>
        <v>6750</v>
      </c>
    </row>
    <row r="52" spans="4:20" hidden="1" outlineLevel="1" x14ac:dyDescent="0.2">
      <c r="D52" s="3" t="s">
        <v>33</v>
      </c>
      <c r="L52" s="10">
        <f>+L42*12</f>
        <v>0</v>
      </c>
    </row>
    <row r="53" spans="4:20" collapsed="1" x14ac:dyDescent="0.2"/>
  </sheetData>
  <sheetProtection algorithmName="SHA-512" hashValue="avlokBcAJ7jk1NHpa+qHKKhlRsE0h80OD5INxh1OuUg2DEk6kKjmiZikREIhVwTvcN0sY/kPYkWl0CKCvR1zFg==" saltValue="Hnd9gtcw0L7ZFLr4+QYWWw==" spinCount="100000" sheet="1" objects="1" scenarios="1"/>
  <mergeCells count="1">
    <mergeCell ref="D5:X5"/>
  </mergeCells>
  <printOptions horizontalCentered="1"/>
  <pageMargins left="0.7" right="0.7" top="0.25" bottom="0.25" header="0.3" footer="0.3"/>
  <pageSetup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Pain Fibro</vt:lpstr>
      <vt:lpstr>DNA Health</vt:lpstr>
      <vt:lpstr>DNA Weight Loss</vt:lpstr>
      <vt:lpstr>'DNA Health'!Print_Area</vt:lpstr>
      <vt:lpstr>'DNA Weight Loss'!Print_Area</vt:lpstr>
      <vt:lpstr>'Pain Fibro'!Print_Area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Cook</dc:creator>
  <cp:lastModifiedBy>John McGuire</cp:lastModifiedBy>
  <cp:lastPrinted>2019-01-08T19:08:06Z</cp:lastPrinted>
  <dcterms:created xsi:type="dcterms:W3CDTF">2018-12-05T01:55:42Z</dcterms:created>
  <dcterms:modified xsi:type="dcterms:W3CDTF">2019-01-21T23:00:47Z</dcterms:modified>
</cp:coreProperties>
</file>