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39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<sst xmlns="http://schemas.openxmlformats.org/spreadsheetml/2006/main" count="45" uniqueCount="19">
  <si>
    <t>Trial 1</t>
  </si>
  <si>
    <t>x</t>
  </si>
  <si>
    <t>V</t>
  </si>
  <si>
    <t>dx in m</t>
  </si>
  <si>
    <t>t in ns</t>
  </si>
  <si>
    <t>c in m/s</t>
  </si>
  <si>
    <t>Trial 2</t>
  </si>
  <si>
    <t>Trial 3</t>
  </si>
  <si>
    <t>t in s</t>
  </si>
  <si>
    <t>Trial 4</t>
  </si>
  <si>
    <t>w/o time walk</t>
  </si>
  <si>
    <t>V up</t>
  </si>
  <si>
    <t>V down</t>
  </si>
  <si>
    <t>t up in s</t>
  </si>
  <si>
    <t>v up</t>
  </si>
  <si>
    <t>t up</t>
  </si>
  <si>
    <t>t down in s</t>
  </si>
  <si>
    <t>t down</t>
  </si>
  <si>
    <t>v down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</si>
</sst>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  <numFmt numFmtId="165" formatCode="00000"/>
    <numFmt numFmtId="166" formatCode="0.00000E+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1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Trial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E+00"/>
            </c:trendlineLbl>
          </c:trendline>
          <c:xVal>
            <c:numRef>
              <c:f>Sheet1!$E$5:$E$9</c:f>
              <c:numCache/>
            </c:numRef>
          </c:xVal>
          <c:yVal>
            <c:numRef>
              <c:f>Sheet1!$B$5:$B$9</c:f>
              <c:numCache/>
            </c:numRef>
          </c:yVal>
          <c:smooth val="0"/>
        </c:ser>
        <c:ser>
          <c:idx val="1"/>
          <c:order val="1"/>
          <c:tx>
            <c:v>C_up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E+00"/>
            </c:trendlineLbl>
          </c:trendline>
          <c:xVal>
            <c:numRef>
              <c:f>Sheet1!$H$5:$H$9</c:f>
              <c:numCache/>
            </c:numRef>
          </c:xVal>
          <c:yVal>
            <c:numRef>
              <c:f>Sheet1!$B$5:$B$9</c:f>
              <c:numCache/>
            </c:numRef>
          </c:yVal>
          <c:smooth val="0"/>
        </c:ser>
        <c:ser>
          <c:idx val="2"/>
          <c:order val="2"/>
          <c:tx>
            <c:v>c down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E+00"/>
            </c:trendlineLbl>
          </c:trendline>
          <c:trendline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numRef>
              <c:f>Sheet1!$J$5:$J$9</c:f>
              <c:numCache/>
            </c:numRef>
          </c:xVal>
          <c:yVal>
            <c:numRef>
              <c:f>Sheet1!$B$5:$B$9</c:f>
              <c:numCache/>
            </c:numRef>
          </c:yVal>
          <c:smooth val="0"/>
        </c:ser>
        <c:axId val="30587100"/>
        <c:axId val="6848445"/>
      </c:scatterChart>
      <c:valAx>
        <c:axId val="30587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48445"/>
        <c:crosses val="autoZero"/>
        <c:crossBetween val="midCat"/>
        <c:dispUnits/>
      </c:valAx>
      <c:valAx>
        <c:axId val="6848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Position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5871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6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Trial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E+00"/>
            </c:trendlineLbl>
          </c:trendline>
          <c:xVal>
            <c:numRef>
              <c:f>Sheet1!$E$14:$E$23</c:f>
              <c:numCache/>
            </c:numRef>
          </c:xVal>
          <c:yVal>
            <c:numRef>
              <c:f>Sheet1!$B$14:$B$23</c:f>
              <c:numCache/>
            </c:numRef>
          </c:yVal>
          <c:smooth val="0"/>
        </c:ser>
        <c:ser>
          <c:idx val="1"/>
          <c:order val="1"/>
          <c:tx>
            <c:v>c up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E+00"/>
            </c:trendlineLbl>
          </c:trendline>
          <c:xVal>
            <c:numRef>
              <c:f>Sheet1!$H$14:$H$23</c:f>
              <c:numCache/>
            </c:numRef>
          </c:xVal>
          <c:yVal>
            <c:numRef>
              <c:f>Sheet1!$B$14:$B$23</c:f>
              <c:numCache/>
            </c:numRef>
          </c:yVal>
          <c:smooth val="0"/>
        </c:ser>
        <c:ser>
          <c:idx val="2"/>
          <c:order val="2"/>
          <c:tx>
            <c:v>c down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E+00"/>
            </c:trendlineLbl>
          </c:trendline>
          <c:xVal>
            <c:numRef>
              <c:f>Sheet1!$J$14:$J$23</c:f>
              <c:numCache/>
            </c:numRef>
          </c:xVal>
          <c:yVal>
            <c:numRef>
              <c:f>Sheet1!$B$14:$B$23</c:f>
              <c:numCache/>
            </c:numRef>
          </c:yVal>
          <c:smooth val="0"/>
        </c:ser>
        <c:axId val="61636006"/>
        <c:axId val="17853143"/>
      </c:scatterChart>
      <c:valAx>
        <c:axId val="61636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53143"/>
        <c:crosses val="autoZero"/>
        <c:crossBetween val="midCat"/>
        <c:dispUnits/>
      </c:valAx>
      <c:valAx>
        <c:axId val="17853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6360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Trial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E+00"/>
            </c:trendlineLbl>
          </c:trendline>
          <c:xVal>
            <c:numRef>
              <c:f>Sheet1!$E$28:$E$33</c:f>
              <c:numCache/>
            </c:numRef>
          </c:xVal>
          <c:yVal>
            <c:numRef>
              <c:f>Sheet1!$B$28:$B$33</c:f>
              <c:numCache/>
            </c:numRef>
          </c:yVal>
          <c:smooth val="0"/>
        </c:ser>
        <c:ser>
          <c:idx val="1"/>
          <c:order val="1"/>
          <c:tx>
            <c:v>c up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E+00"/>
            </c:trendlineLbl>
          </c:trendline>
          <c:xVal>
            <c:numRef>
              <c:f>Sheet1!$H$28:$H$33</c:f>
              <c:numCache/>
            </c:numRef>
          </c:xVal>
          <c:yVal>
            <c:numRef>
              <c:f>Sheet1!$B$28:$B$33</c:f>
              <c:numCache/>
            </c:numRef>
          </c:yVal>
          <c:smooth val="0"/>
        </c:ser>
        <c:ser>
          <c:idx val="2"/>
          <c:order val="2"/>
          <c:tx>
            <c:v>c down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E+00"/>
            </c:trendlineLbl>
          </c:trendline>
          <c:xVal>
            <c:numRef>
              <c:f>Sheet1!$J$28:$J$33</c:f>
              <c:numCache/>
            </c:numRef>
          </c:xVal>
          <c:yVal>
            <c:numRef>
              <c:f>Sheet1!$B$28:$B$33</c:f>
              <c:numCache/>
            </c:numRef>
          </c:yVal>
          <c:smooth val="0"/>
        </c:ser>
        <c:axId val="26460560"/>
        <c:axId val="36818449"/>
      </c:scatterChart>
      <c:valAx>
        <c:axId val="26460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18449"/>
        <c:crosses val="autoZero"/>
        <c:crossBetween val="midCat"/>
        <c:dispUnits/>
      </c:valAx>
      <c:valAx>
        <c:axId val="36818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Position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605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Trial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E+00"/>
            </c:trendlineLbl>
          </c:trendline>
          <c:xVal>
            <c:numRef>
              <c:f>Sheet1!$E$39:$E$43</c:f>
              <c:numCache/>
            </c:numRef>
          </c:xVal>
          <c:yVal>
            <c:numRef>
              <c:f>Sheet1!$B$39:$B$43</c:f>
              <c:numCache/>
            </c:numRef>
          </c:yVal>
          <c:smooth val="0"/>
        </c:ser>
        <c:ser>
          <c:idx val="1"/>
          <c:order val="1"/>
          <c:tx>
            <c:v>c up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E+00"/>
            </c:trendlineLbl>
          </c:trendline>
          <c:xVal>
            <c:numRef>
              <c:f>Sheet1!$H$39:$H$43</c:f>
              <c:numCache/>
            </c:numRef>
          </c:xVal>
          <c:yVal>
            <c:numRef>
              <c:f>Sheet1!$B$39:$B$43</c:f>
              <c:numCache/>
            </c:numRef>
          </c:yVal>
          <c:smooth val="0"/>
        </c:ser>
        <c:ser>
          <c:idx val="2"/>
          <c:order val="2"/>
          <c:tx>
            <c:v>c down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E+00"/>
            </c:trendlineLbl>
          </c:trendline>
          <c:xVal>
            <c:numRef>
              <c:f>Sheet1!$J$39:$J$43</c:f>
              <c:numCache/>
            </c:numRef>
          </c:xVal>
          <c:yVal>
            <c:numRef>
              <c:f>Sheet1!$B$39:$B$43</c:f>
              <c:numCache/>
            </c:numRef>
          </c:yVal>
          <c:smooth val="0"/>
        </c:ser>
        <c:axId val="62930586"/>
        <c:axId val="29504363"/>
      </c:scatterChart>
      <c:valAx>
        <c:axId val="62930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04363"/>
        <c:crosses val="autoZero"/>
        <c:crossBetween val="midCat"/>
        <c:dispUnits/>
      </c:valAx>
      <c:valAx>
        <c:axId val="29504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Position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305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266700</xdr:colOff>
      <xdr:row>1</xdr:row>
      <xdr:rowOff>85725</xdr:rowOff>
    </xdr:from>
    <xdr:to>
      <xdr:col>18</xdr:col>
      <xdr:colOff>190500</xdr:colOff>
      <xdr:row>17</xdr:row>
      <xdr:rowOff>38100</xdr:rowOff>
    </xdr:to>
    <xdr:graphicFrame>
      <xdr:nvGraphicFramePr>
        <xdr:cNvPr id="1" name="Chart 2"/>
        <xdr:cNvGraphicFramePr/>
      </xdr:nvGraphicFramePr>
      <xdr:xfrm>
        <a:off x="7486650" y="247650"/>
        <a:ext cx="44672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247650</xdr:colOff>
      <xdr:row>17</xdr:row>
      <xdr:rowOff>114300</xdr:rowOff>
    </xdr:from>
    <xdr:to>
      <xdr:col>18</xdr:col>
      <xdr:colOff>9525</xdr:colOff>
      <xdr:row>35</xdr:row>
      <xdr:rowOff>66675</xdr:rowOff>
    </xdr:to>
    <xdr:graphicFrame>
      <xdr:nvGraphicFramePr>
        <xdr:cNvPr id="2" name="Chart 3"/>
        <xdr:cNvGraphicFramePr/>
      </xdr:nvGraphicFramePr>
      <xdr:xfrm>
        <a:off x="7467600" y="2924175"/>
        <a:ext cx="43053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66675</xdr:colOff>
      <xdr:row>36</xdr:row>
      <xdr:rowOff>38100</xdr:rowOff>
    </xdr:from>
    <xdr:to>
      <xdr:col>16</xdr:col>
      <xdr:colOff>0</xdr:colOff>
      <xdr:row>54</xdr:row>
      <xdr:rowOff>28575</xdr:rowOff>
    </xdr:to>
    <xdr:graphicFrame>
      <xdr:nvGraphicFramePr>
        <xdr:cNvPr id="3" name="Chart 5"/>
        <xdr:cNvGraphicFramePr/>
      </xdr:nvGraphicFramePr>
      <xdr:xfrm>
        <a:off x="6677025" y="5924550"/>
        <a:ext cx="388620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485775</xdr:colOff>
      <xdr:row>45</xdr:row>
      <xdr:rowOff>104775</xdr:rowOff>
    </xdr:from>
    <xdr:to>
      <xdr:col>8</xdr:col>
      <xdr:colOff>0</xdr:colOff>
      <xdr:row>63</xdr:row>
      <xdr:rowOff>57150</xdr:rowOff>
    </xdr:to>
    <xdr:graphicFrame>
      <xdr:nvGraphicFramePr>
        <xdr:cNvPr id="4" name="Chart 6"/>
        <xdr:cNvGraphicFramePr/>
      </xdr:nvGraphicFramePr>
      <xdr:xfrm>
        <a:off x="1038225" y="7448550"/>
        <a:ext cx="4238625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8"/>
  <sheetViews>
    <sheetView tabSelected="1" workbookViewId="0" topLeftCell="A1">
      <selection activeCell="K4" sqref="K4"/>
    </sheetView>
  </sheetViews>
  <sheetFormatPr defaultColWidth="9.140625" defaultRowHeight="12.75"/>
  <cols>
    <col min="1" max="2" width="8.28125" style="0" customWidth="1"/>
    <col min="6" max="6" width="15.00390625" style="0" customWidth="1"/>
    <col min="8" max="8" width="11.00390625" style="0" customWidth="1"/>
    <col min="10" max="10" width="10.8515625" style="0" customWidth="1"/>
    <col min="12" max="12" width="7.7109375" style="0" customWidth="1"/>
    <col min="15" max="15" width="15.00390625" style="0" customWidth="1"/>
    <col min="17" max="17" width="8.28125" style="0" customWidth="1"/>
    <col min="18" max="18" width="9.7109375" style="0" customWidth="1"/>
    <col min="21" max="21" width="15.00390625" style="0" customWidth="1"/>
  </cols>
  <sheetData>
    <row r="2" ht="12.75">
      <c r="A2" t="s">
        <v>0</v>
      </c>
    </row>
    <row r="3" spans="1:10" s="1" customFormat="1" ht="12.75">
      <c r="A3" s="1" t="s">
        <v>3</v>
      </c>
      <c r="B3" s="1" t="s">
        <v>1</v>
      </c>
      <c r="C3" s="1" t="s">
        <v>2</v>
      </c>
      <c r="D3" s="1" t="s">
        <v>4</v>
      </c>
      <c r="E3" s="1" t="s">
        <v>8</v>
      </c>
      <c r="F3" s="1" t="s">
        <v>5</v>
      </c>
      <c r="G3" s="1" t="s">
        <v>11</v>
      </c>
      <c r="H3" s="1" t="s">
        <v>13</v>
      </c>
      <c r="I3" s="1" t="s">
        <v>12</v>
      </c>
      <c r="J3" s="1" t="s">
        <v>16</v>
      </c>
    </row>
    <row r="4" spans="1:9" ht="12.75">
      <c r="A4">
        <v>0</v>
      </c>
      <c r="C4">
        <v>2.62</v>
      </c>
      <c r="G4">
        <f>C4+0.02</f>
        <v>2.64</v>
      </c>
      <c r="I4">
        <f>C4-0.02</f>
        <v>2.6</v>
      </c>
    </row>
    <row r="5" spans="1:10" ht="12.75">
      <c r="A5">
        <v>0.15</v>
      </c>
      <c r="B5">
        <v>0.15</v>
      </c>
      <c r="C5">
        <v>2.54</v>
      </c>
      <c r="D5">
        <f>C5*5</f>
        <v>12.7</v>
      </c>
      <c r="E5">
        <f>D5*(10^-9)</f>
        <v>1.27E-08</v>
      </c>
      <c r="F5">
        <f>A5/(E5)</f>
        <v>11811023.622047244</v>
      </c>
      <c r="G5">
        <f>C5+0.02</f>
        <v>2.56</v>
      </c>
      <c r="H5">
        <f>G5*5*(10^-9)</f>
        <v>1.2800000000000002E-08</v>
      </c>
      <c r="I5">
        <f>C5-0.02</f>
        <v>2.52</v>
      </c>
      <c r="J5">
        <f>I5*5*(10^-9)</f>
        <v>1.26E-08</v>
      </c>
    </row>
    <row r="6" spans="1:10" ht="12.75">
      <c r="A6">
        <v>0.2</v>
      </c>
      <c r="B6">
        <v>0.35</v>
      </c>
      <c r="C6">
        <v>2.4</v>
      </c>
      <c r="D6">
        <f>C6*5</f>
        <v>12</v>
      </c>
      <c r="E6">
        <f>D6*(10^-9)</f>
        <v>1.2000000000000002E-08</v>
      </c>
      <c r="F6">
        <f>A6/(E6)</f>
        <v>16666666.666666666</v>
      </c>
      <c r="G6">
        <f>C6+0.02</f>
        <v>2.42</v>
      </c>
      <c r="H6">
        <f>G6*5*(10^-9)</f>
        <v>1.21E-08</v>
      </c>
      <c r="I6">
        <f>C6-0.02</f>
        <v>2.38</v>
      </c>
      <c r="J6">
        <f>I6*5*(10^-9)</f>
        <v>1.1899999999999999E-08</v>
      </c>
    </row>
    <row r="7" spans="1:10" ht="12.75">
      <c r="A7">
        <v>0.3</v>
      </c>
      <c r="B7">
        <v>0.65</v>
      </c>
      <c r="C7">
        <v>2.06</v>
      </c>
      <c r="D7">
        <f>C7*5</f>
        <v>10.3</v>
      </c>
      <c r="E7">
        <f>D7*(10^-9)</f>
        <v>1.0300000000000001E-08</v>
      </c>
      <c r="F7">
        <f>A7/(D7*10^-9)</f>
        <v>29126213.592233006</v>
      </c>
      <c r="G7">
        <f>C7+0.02</f>
        <v>2.08</v>
      </c>
      <c r="H7">
        <f>G7*5*(10^-9)</f>
        <v>1.04E-08</v>
      </c>
      <c r="I7">
        <f>C7-0.02</f>
        <v>2.04</v>
      </c>
      <c r="J7">
        <f>I7*5*(10^-9)</f>
        <v>1.02E-08</v>
      </c>
    </row>
    <row r="8" spans="1:10" ht="12.75">
      <c r="A8">
        <v>0.4</v>
      </c>
      <c r="B8">
        <v>1.05</v>
      </c>
      <c r="C8">
        <v>1.82</v>
      </c>
      <c r="D8">
        <f>C8*5</f>
        <v>9.1</v>
      </c>
      <c r="E8">
        <f>D8*(10^-9)</f>
        <v>9.1E-09</v>
      </c>
      <c r="F8">
        <f>A8/(D8*10^-9)</f>
        <v>43956043.95604396</v>
      </c>
      <c r="G8">
        <f>C8+0.02</f>
        <v>1.84</v>
      </c>
      <c r="H8">
        <f>G8*5*(10^-9)</f>
        <v>9.200000000000001E-09</v>
      </c>
      <c r="I8">
        <f>C8-0.02</f>
        <v>1.8</v>
      </c>
      <c r="J8">
        <f>I8*5*(10^-9)</f>
        <v>9.000000000000001E-09</v>
      </c>
    </row>
    <row r="9" spans="1:19" ht="15">
      <c r="A9">
        <v>0.49</v>
      </c>
      <c r="B9">
        <v>1.54</v>
      </c>
      <c r="C9">
        <v>1.66</v>
      </c>
      <c r="D9">
        <f>C9*5</f>
        <v>8.299999999999999</v>
      </c>
      <c r="E9">
        <f>D9*(10^-9)</f>
        <v>8.3E-09</v>
      </c>
      <c r="F9">
        <f>A9/(D9*10^-9)</f>
        <v>59036144.578313254</v>
      </c>
      <c r="G9">
        <f>C9+0.02</f>
        <v>1.68</v>
      </c>
      <c r="H9">
        <f>G9*5*(10^-9)</f>
        <v>8.4E-09</v>
      </c>
      <c r="I9">
        <f>C9-0.02</f>
        <v>1.64</v>
      </c>
      <c r="J9">
        <f>I9*5*(10^-9)</f>
        <v>8.199999999999999E-09</v>
      </c>
      <c r="Q9" s="3"/>
      <c r="R9" s="4"/>
      <c r="S9" s="4"/>
    </row>
    <row r="10" spans="6:19" ht="15">
      <c r="F10">
        <f>AVERAGE(F5:F9)</f>
        <v>32119218.483060826</v>
      </c>
      <c r="Q10" s="5"/>
      <c r="R10" s="6"/>
      <c r="S10" s="6"/>
    </row>
    <row r="11" s="1" customFormat="1" ht="12.75">
      <c r="A11" s="1" t="s">
        <v>6</v>
      </c>
    </row>
    <row r="12" spans="1:10" s="1" customFormat="1" ht="12.75">
      <c r="A12" s="1" t="s">
        <v>3</v>
      </c>
      <c r="B12" s="1" t="s">
        <v>1</v>
      </c>
      <c r="C12" s="1" t="s">
        <v>2</v>
      </c>
      <c r="D12" s="1" t="s">
        <v>4</v>
      </c>
      <c r="E12" s="1" t="s">
        <v>8</v>
      </c>
      <c r="F12" s="1" t="s">
        <v>5</v>
      </c>
      <c r="G12" s="1" t="s">
        <v>11</v>
      </c>
      <c r="H12" s="1" t="s">
        <v>13</v>
      </c>
      <c r="I12" s="1" t="s">
        <v>18</v>
      </c>
      <c r="J12" s="1" t="s">
        <v>17</v>
      </c>
    </row>
    <row r="13" spans="1:10" ht="12.75">
      <c r="A13">
        <v>0</v>
      </c>
      <c r="B13">
        <v>0</v>
      </c>
      <c r="C13">
        <v>7.76</v>
      </c>
      <c r="G13">
        <f>C13+0.02</f>
        <v>7.779999999999999</v>
      </c>
      <c r="H13">
        <f>G13*5*(10^-9)</f>
        <v>3.8900000000000004E-08</v>
      </c>
      <c r="I13">
        <f>C13-0.02</f>
        <v>7.74</v>
      </c>
      <c r="J13">
        <f aca="true" t="shared" si="0" ref="J13:J43">I13*5*(10^-9)</f>
        <v>3.87E-08</v>
      </c>
    </row>
    <row r="14" spans="1:10" ht="12.75">
      <c r="A14">
        <v>0.05</v>
      </c>
      <c r="B14">
        <v>0.05</v>
      </c>
      <c r="C14">
        <v>7.74</v>
      </c>
      <c r="D14">
        <f>C14*5</f>
        <v>38.7</v>
      </c>
      <c r="E14">
        <f aca="true" t="shared" si="1" ref="E14:E23">D14*(10^-9)</f>
        <v>3.87E-08</v>
      </c>
      <c r="F14">
        <f>A14/(D14*10^-9)</f>
        <v>1291989.6640826873</v>
      </c>
      <c r="G14">
        <f>C14+0.02</f>
        <v>7.76</v>
      </c>
      <c r="H14">
        <f>G14*5*(10^-9)</f>
        <v>3.88E-08</v>
      </c>
      <c r="I14">
        <f>C14-0.02</f>
        <v>7.720000000000001</v>
      </c>
      <c r="J14">
        <f t="shared" si="0"/>
        <v>3.86E-08</v>
      </c>
    </row>
    <row r="15" spans="1:10" ht="12.75">
      <c r="A15">
        <v>0.05</v>
      </c>
      <c r="B15">
        <v>0.1</v>
      </c>
      <c r="C15">
        <v>7.56</v>
      </c>
      <c r="D15">
        <f>C15*5</f>
        <v>37.8</v>
      </c>
      <c r="E15">
        <f t="shared" si="1"/>
        <v>3.78E-08</v>
      </c>
      <c r="F15">
        <f>A15/(D15*10^-9)</f>
        <v>1322751.3227513228</v>
      </c>
      <c r="G15">
        <f>C15+0.02</f>
        <v>7.579999999999999</v>
      </c>
      <c r="H15">
        <f>G15*5*(10^-9)</f>
        <v>3.79E-08</v>
      </c>
      <c r="I15">
        <f>C15-0.02</f>
        <v>7.54</v>
      </c>
      <c r="J15">
        <f t="shared" si="0"/>
        <v>3.770000000000001E-08</v>
      </c>
    </row>
    <row r="16" spans="1:10" ht="12.75">
      <c r="A16">
        <v>0.05</v>
      </c>
      <c r="B16">
        <v>0.15</v>
      </c>
      <c r="C16">
        <v>7.42</v>
      </c>
      <c r="D16">
        <f>C16*5</f>
        <v>37.1</v>
      </c>
      <c r="E16">
        <f t="shared" si="1"/>
        <v>3.71E-08</v>
      </c>
      <c r="F16">
        <f>A16/(D16*10^-9)</f>
        <v>1347708.8948787062</v>
      </c>
      <c r="G16">
        <f>C16+0.02</f>
        <v>7.4399999999999995</v>
      </c>
      <c r="H16">
        <f>G16*5*(10^-9)</f>
        <v>3.7199999999999996E-08</v>
      </c>
      <c r="I16">
        <f>C16-0.02</f>
        <v>7.4</v>
      </c>
      <c r="J16">
        <f t="shared" si="0"/>
        <v>3.7E-08</v>
      </c>
    </row>
    <row r="17" spans="1:10" ht="12.75">
      <c r="A17">
        <v>0.05</v>
      </c>
      <c r="B17">
        <v>0.2</v>
      </c>
      <c r="C17">
        <v>7.52</v>
      </c>
      <c r="D17">
        <f>C17*5</f>
        <v>37.599999999999994</v>
      </c>
      <c r="E17">
        <f t="shared" si="1"/>
        <v>3.76E-08</v>
      </c>
      <c r="F17">
        <f>A17/(D17*10^-9)</f>
        <v>1329787.2340425532</v>
      </c>
      <c r="G17">
        <f>C17+0.02</f>
        <v>7.539999999999999</v>
      </c>
      <c r="H17">
        <f>G17*5*(10^-9)</f>
        <v>3.77E-08</v>
      </c>
      <c r="I17">
        <f>C17-0.02</f>
        <v>7.5</v>
      </c>
      <c r="J17">
        <f t="shared" si="0"/>
        <v>3.7500000000000005E-08</v>
      </c>
    </row>
    <row r="18" spans="1:10" ht="12.75">
      <c r="A18">
        <v>0.05</v>
      </c>
      <c r="B18">
        <v>0.25</v>
      </c>
      <c r="C18">
        <v>7.4</v>
      </c>
      <c r="D18">
        <f>C18*5</f>
        <v>37</v>
      </c>
      <c r="E18">
        <f t="shared" si="1"/>
        <v>3.7E-08</v>
      </c>
      <c r="F18">
        <f>A18/(D18*10^-9)</f>
        <v>1351351.3513513515</v>
      </c>
      <c r="G18">
        <f>C18+0.02</f>
        <v>7.42</v>
      </c>
      <c r="H18">
        <f>G18*5*(10^-9)</f>
        <v>3.71E-08</v>
      </c>
      <c r="I18">
        <f aca="true" t="shared" si="2" ref="I18:I43">C18-0.02</f>
        <v>7.380000000000001</v>
      </c>
      <c r="J18">
        <f t="shared" si="0"/>
        <v>3.6900000000000006E-08</v>
      </c>
    </row>
    <row r="19" spans="1:10" ht="12.75">
      <c r="A19">
        <v>0.05</v>
      </c>
      <c r="B19">
        <v>0.3</v>
      </c>
      <c r="C19">
        <v>7.32</v>
      </c>
      <c r="D19">
        <f>C19*5</f>
        <v>36.6</v>
      </c>
      <c r="E19">
        <f t="shared" si="1"/>
        <v>3.6600000000000003E-08</v>
      </c>
      <c r="F19">
        <f>A19/(D19*10^-9)</f>
        <v>1366120.218579235</v>
      </c>
      <c r="G19">
        <f>C19+0.02</f>
        <v>7.34</v>
      </c>
      <c r="H19">
        <f>G19*5*(10^-9)</f>
        <v>3.6700000000000004E-08</v>
      </c>
      <c r="I19">
        <f t="shared" si="2"/>
        <v>7.300000000000001</v>
      </c>
      <c r="J19">
        <f t="shared" si="0"/>
        <v>3.65E-08</v>
      </c>
    </row>
    <row r="20" spans="1:10" ht="12.75">
      <c r="A20">
        <v>0.05</v>
      </c>
      <c r="B20">
        <v>0.35</v>
      </c>
      <c r="C20">
        <v>7.24</v>
      </c>
      <c r="D20">
        <f>C20*5</f>
        <v>36.2</v>
      </c>
      <c r="E20">
        <f t="shared" si="1"/>
        <v>3.6200000000000007E-08</v>
      </c>
      <c r="F20">
        <f>A20/(D20*10^-9)</f>
        <v>1381215.4696132594</v>
      </c>
      <c r="G20">
        <f>C20+0.02</f>
        <v>7.26</v>
      </c>
      <c r="H20">
        <f>G20*5*(10^-9)</f>
        <v>3.63E-08</v>
      </c>
      <c r="I20">
        <f t="shared" si="2"/>
        <v>7.220000000000001</v>
      </c>
      <c r="J20">
        <f t="shared" si="0"/>
        <v>3.6100000000000006E-08</v>
      </c>
    </row>
    <row r="21" spans="1:10" ht="12.75">
      <c r="A21">
        <v>0.05</v>
      </c>
      <c r="B21">
        <v>0.4</v>
      </c>
      <c r="C21">
        <v>7.5</v>
      </c>
      <c r="D21">
        <f>C21*5</f>
        <v>37.5</v>
      </c>
      <c r="E21">
        <f t="shared" si="1"/>
        <v>3.7500000000000005E-08</v>
      </c>
      <c r="F21">
        <f>A21/(D21*10^-9)</f>
        <v>1333333.3333333333</v>
      </c>
      <c r="G21">
        <f>C21+0.02</f>
        <v>7.52</v>
      </c>
      <c r="H21">
        <f>G21*5*(10^-9)</f>
        <v>3.76E-08</v>
      </c>
      <c r="I21">
        <f t="shared" si="2"/>
        <v>7.48</v>
      </c>
      <c r="J21">
        <f t="shared" si="0"/>
        <v>3.740000000000001E-08</v>
      </c>
    </row>
    <row r="22" spans="1:10" ht="12.75">
      <c r="A22">
        <v>0.05</v>
      </c>
      <c r="B22">
        <v>0.45</v>
      </c>
      <c r="C22">
        <v>7.18</v>
      </c>
      <c r="D22">
        <f>C22*5</f>
        <v>35.9</v>
      </c>
      <c r="E22">
        <f t="shared" si="1"/>
        <v>3.5900000000000004E-08</v>
      </c>
      <c r="F22">
        <f>A22/(D22*10^-9)</f>
        <v>1392757.6601671309</v>
      </c>
      <c r="G22">
        <f>C22+0.02</f>
        <v>7.199999999999999</v>
      </c>
      <c r="H22">
        <f>G22*5*(10^-9)</f>
        <v>3.6000000000000005E-08</v>
      </c>
      <c r="I22">
        <f t="shared" si="2"/>
        <v>7.16</v>
      </c>
      <c r="J22">
        <f t="shared" si="0"/>
        <v>3.5799999999999996E-08</v>
      </c>
    </row>
    <row r="23" spans="1:10" ht="12.75">
      <c r="A23">
        <v>0.05</v>
      </c>
      <c r="B23">
        <v>0.5</v>
      </c>
      <c r="C23">
        <v>7.26</v>
      </c>
      <c r="D23">
        <f>C23*5</f>
        <v>36.3</v>
      </c>
      <c r="E23">
        <f t="shared" si="1"/>
        <v>3.63E-08</v>
      </c>
      <c r="F23">
        <f>A23/(D23*10^-9)</f>
        <v>1377410.4683195592</v>
      </c>
      <c r="G23">
        <f>C23+0.02</f>
        <v>7.279999999999999</v>
      </c>
      <c r="H23">
        <f>G23*5*(10^-9)</f>
        <v>3.64E-08</v>
      </c>
      <c r="I23">
        <f t="shared" si="2"/>
        <v>7.24</v>
      </c>
      <c r="J23">
        <f t="shared" si="0"/>
        <v>3.6200000000000007E-08</v>
      </c>
    </row>
    <row r="24" ht="12.75">
      <c r="F24">
        <f>AVERAGE(F14:F23)</f>
        <v>1349442.5617119141</v>
      </c>
    </row>
    <row r="25" ht="12.75">
      <c r="A25" t="s">
        <v>7</v>
      </c>
    </row>
    <row r="26" spans="1:10" s="1" customFormat="1" ht="12.75">
      <c r="A26" s="1" t="s">
        <v>3</v>
      </c>
      <c r="B26" s="1" t="s">
        <v>1</v>
      </c>
      <c r="C26" s="1" t="s">
        <v>2</v>
      </c>
      <c r="D26" s="1" t="s">
        <v>4</v>
      </c>
      <c r="E26" s="1" t="s">
        <v>8</v>
      </c>
      <c r="F26" s="1" t="s">
        <v>5</v>
      </c>
      <c r="G26" s="1" t="s">
        <v>14</v>
      </c>
      <c r="H26" s="1" t="s">
        <v>13</v>
      </c>
      <c r="I26" s="1" t="s">
        <v>18</v>
      </c>
      <c r="J26" s="1" t="s">
        <v>17</v>
      </c>
    </row>
    <row r="27" spans="1:10" ht="12.75">
      <c r="A27">
        <v>0</v>
      </c>
      <c r="B27">
        <v>0</v>
      </c>
      <c r="C27">
        <v>7.8</v>
      </c>
      <c r="G27">
        <f>C27+0.02</f>
        <v>7.819999999999999</v>
      </c>
      <c r="I27">
        <f t="shared" si="2"/>
        <v>7.78</v>
      </c>
      <c r="J27">
        <f t="shared" si="0"/>
        <v>3.8900000000000004E-08</v>
      </c>
    </row>
    <row r="28" spans="1:10" ht="12.75">
      <c r="A28">
        <v>0.25</v>
      </c>
      <c r="B28">
        <v>0.25</v>
      </c>
      <c r="C28">
        <v>7.78</v>
      </c>
      <c r="D28">
        <f>C28*5</f>
        <v>38.9</v>
      </c>
      <c r="E28">
        <f aca="true" t="shared" si="3" ref="E28:E33">D28*(10^-9)</f>
        <v>3.8900000000000004E-08</v>
      </c>
      <c r="F28">
        <f>A28/(D28*10^-9)</f>
        <v>6426735.218508997</v>
      </c>
      <c r="G28">
        <f>C28+0.02</f>
        <v>7.8</v>
      </c>
      <c r="H28">
        <f>G28*5*(10^-9)</f>
        <v>3.9000000000000005E-08</v>
      </c>
      <c r="I28">
        <f t="shared" si="2"/>
        <v>7.760000000000001</v>
      </c>
      <c r="J28">
        <f t="shared" si="0"/>
        <v>3.880000000000001E-08</v>
      </c>
    </row>
    <row r="29" spans="1:10" ht="12.75">
      <c r="A29">
        <v>0.25</v>
      </c>
      <c r="B29">
        <v>0.5</v>
      </c>
      <c r="C29">
        <v>7.42</v>
      </c>
      <c r="D29">
        <f>C29*5</f>
        <v>37.1</v>
      </c>
      <c r="E29">
        <f t="shared" si="3"/>
        <v>3.71E-08</v>
      </c>
      <c r="F29">
        <f>A29/(D29*10^-9)</f>
        <v>6738544.474393531</v>
      </c>
      <c r="G29">
        <f>C29+0.02</f>
        <v>7.4399999999999995</v>
      </c>
      <c r="H29">
        <f>G29*5*(10^-9)</f>
        <v>3.7199999999999996E-08</v>
      </c>
      <c r="I29">
        <f t="shared" si="2"/>
        <v>7.4</v>
      </c>
      <c r="J29">
        <f t="shared" si="0"/>
        <v>3.7E-08</v>
      </c>
    </row>
    <row r="30" spans="1:10" ht="12.75">
      <c r="A30">
        <v>0.25</v>
      </c>
      <c r="B30">
        <v>0.75</v>
      </c>
      <c r="C30">
        <v>7.38</v>
      </c>
      <c r="D30">
        <f>C30*5</f>
        <v>36.9</v>
      </c>
      <c r="E30">
        <f t="shared" si="3"/>
        <v>3.69E-08</v>
      </c>
      <c r="F30">
        <f>A30/(D30*10^-9)</f>
        <v>6775067.750677506</v>
      </c>
      <c r="G30">
        <f>C30+0.02</f>
        <v>7.3999999999999995</v>
      </c>
      <c r="H30">
        <f>G30*5*(10^-9)</f>
        <v>3.7E-08</v>
      </c>
      <c r="I30">
        <f t="shared" si="2"/>
        <v>7.36</v>
      </c>
      <c r="J30">
        <f t="shared" si="0"/>
        <v>3.6800000000000005E-08</v>
      </c>
    </row>
    <row r="31" spans="1:10" ht="12.75">
      <c r="A31">
        <v>0.25</v>
      </c>
      <c r="B31">
        <v>1</v>
      </c>
      <c r="C31">
        <v>7.3</v>
      </c>
      <c r="D31">
        <f>C31*5</f>
        <v>36.5</v>
      </c>
      <c r="E31">
        <f t="shared" si="3"/>
        <v>3.65E-08</v>
      </c>
      <c r="F31">
        <f>A31/(D31*10^-9)</f>
        <v>6849315.06849315</v>
      </c>
      <c r="G31">
        <f>C31+0.02</f>
        <v>7.319999999999999</v>
      </c>
      <c r="H31">
        <f>G31*5*(10^-9)</f>
        <v>3.66E-08</v>
      </c>
      <c r="I31">
        <f t="shared" si="2"/>
        <v>7.28</v>
      </c>
      <c r="J31">
        <f t="shared" si="0"/>
        <v>3.64E-08</v>
      </c>
    </row>
    <row r="32" spans="1:10" ht="12.75">
      <c r="A32">
        <v>0.25</v>
      </c>
      <c r="B32">
        <v>1.25</v>
      </c>
      <c r="C32">
        <v>7.5</v>
      </c>
      <c r="D32">
        <f>C32*5</f>
        <v>37.5</v>
      </c>
      <c r="E32">
        <f t="shared" si="3"/>
        <v>3.7500000000000005E-08</v>
      </c>
      <c r="F32">
        <f>A32/(D32*10^-9)</f>
        <v>6666666.666666666</v>
      </c>
      <c r="G32">
        <f>C32+0.02</f>
        <v>7.52</v>
      </c>
      <c r="H32">
        <f>G32*5*(10^-9)</f>
        <v>3.76E-08</v>
      </c>
      <c r="I32">
        <f t="shared" si="2"/>
        <v>7.48</v>
      </c>
      <c r="J32">
        <f t="shared" si="0"/>
        <v>3.740000000000001E-08</v>
      </c>
    </row>
    <row r="33" spans="1:10" ht="12.75">
      <c r="A33">
        <v>0.25</v>
      </c>
      <c r="B33">
        <v>1.5</v>
      </c>
      <c r="C33">
        <v>7.24</v>
      </c>
      <c r="D33">
        <f>C33*5</f>
        <v>36.2</v>
      </c>
      <c r="E33">
        <f t="shared" si="3"/>
        <v>3.6200000000000007E-08</v>
      </c>
      <c r="F33">
        <f>A33/(D33*10^-9)</f>
        <v>6906077.348066297</v>
      </c>
      <c r="G33">
        <f>C33+0.02</f>
        <v>7.26</v>
      </c>
      <c r="H33">
        <f>G33*5*(10^-9)</f>
        <v>3.63E-08</v>
      </c>
      <c r="I33">
        <f t="shared" si="2"/>
        <v>7.220000000000001</v>
      </c>
      <c r="J33">
        <f t="shared" si="0"/>
        <v>3.6100000000000006E-08</v>
      </c>
    </row>
    <row r="34" ht="12.75">
      <c r="F34">
        <f>AVERAGE(F29:F33)</f>
        <v>6787134.26165943</v>
      </c>
    </row>
    <row r="36" spans="1:2" ht="12.75">
      <c r="A36" t="s">
        <v>9</v>
      </c>
      <c r="B36" t="s">
        <v>10</v>
      </c>
    </row>
    <row r="37" spans="1:10" s="1" customFormat="1" ht="12.75">
      <c r="A37" s="1" t="s">
        <v>3</v>
      </c>
      <c r="B37" s="1" t="s">
        <v>1</v>
      </c>
      <c r="C37" s="1" t="s">
        <v>2</v>
      </c>
      <c r="D37" s="1" t="s">
        <v>4</v>
      </c>
      <c r="E37" s="1" t="s">
        <v>8</v>
      </c>
      <c r="F37" s="1" t="s">
        <v>5</v>
      </c>
      <c r="G37" s="1" t="s">
        <v>14</v>
      </c>
      <c r="H37" s="1" t="s">
        <v>15</v>
      </c>
      <c r="I37" s="1" t="s">
        <v>18</v>
      </c>
      <c r="J37" s="1" t="s">
        <v>17</v>
      </c>
    </row>
    <row r="38" spans="1:3" ht="12.75">
      <c r="A38">
        <v>0</v>
      </c>
      <c r="B38">
        <v>0</v>
      </c>
      <c r="C38">
        <v>6.48</v>
      </c>
    </row>
    <row r="39" spans="1:10" ht="12.75">
      <c r="A39">
        <v>10</v>
      </c>
      <c r="B39">
        <v>10</v>
      </c>
      <c r="C39">
        <v>6.3</v>
      </c>
      <c r="D39">
        <f>C39*5</f>
        <v>31.5</v>
      </c>
      <c r="E39">
        <f>D39*(10^-9)</f>
        <v>3.1500000000000004E-08</v>
      </c>
      <c r="F39">
        <f>A39/(D39*10^-9)</f>
        <v>317460317.46031743</v>
      </c>
      <c r="G39">
        <f>C39+0.02</f>
        <v>6.319999999999999</v>
      </c>
      <c r="H39">
        <f>G39*5*(10^-9)</f>
        <v>3.16E-08</v>
      </c>
      <c r="I39">
        <f t="shared" si="2"/>
        <v>6.28</v>
      </c>
      <c r="J39">
        <f t="shared" si="0"/>
        <v>3.14E-08</v>
      </c>
    </row>
    <row r="40" spans="1:10" ht="12.75">
      <c r="A40">
        <v>10</v>
      </c>
      <c r="B40">
        <v>20</v>
      </c>
      <c r="C40">
        <v>5.84</v>
      </c>
      <c r="D40">
        <f>C40*5</f>
        <v>29.2</v>
      </c>
      <c r="E40">
        <f>D40*(10^-9)</f>
        <v>2.92E-08</v>
      </c>
      <c r="F40">
        <f>A40/(D40*10^-9)</f>
        <v>342465753.4246575</v>
      </c>
      <c r="G40">
        <f>C40+0.02</f>
        <v>5.859999999999999</v>
      </c>
      <c r="H40">
        <f>G40*5*(10^-9)</f>
        <v>2.9299999999999998E-08</v>
      </c>
      <c r="I40">
        <f t="shared" si="2"/>
        <v>5.82</v>
      </c>
      <c r="J40">
        <f t="shared" si="0"/>
        <v>2.9100000000000002E-08</v>
      </c>
    </row>
    <row r="41" spans="1:10" ht="12.75">
      <c r="A41">
        <v>10</v>
      </c>
      <c r="B41">
        <v>30</v>
      </c>
      <c r="C41">
        <v>5.32</v>
      </c>
      <c r="D41">
        <f>C41*5</f>
        <v>26.6</v>
      </c>
      <c r="E41">
        <f>D41*(10^-9)</f>
        <v>2.6600000000000003E-08</v>
      </c>
      <c r="F41">
        <f>A41/(D41*10^-9)</f>
        <v>375939849.6240601</v>
      </c>
      <c r="G41">
        <f>C41+0.02</f>
        <v>5.34</v>
      </c>
      <c r="H41">
        <f>G41*5*(10^-9)</f>
        <v>2.67E-08</v>
      </c>
      <c r="I41">
        <f t="shared" si="2"/>
        <v>5.300000000000001</v>
      </c>
      <c r="J41">
        <f t="shared" si="0"/>
        <v>2.6500000000000006E-08</v>
      </c>
    </row>
    <row r="42" spans="1:10" ht="12.75">
      <c r="A42">
        <v>10</v>
      </c>
      <c r="B42">
        <v>40</v>
      </c>
      <c r="C42">
        <v>4.74</v>
      </c>
      <c r="D42">
        <f>C42*5</f>
        <v>23.700000000000003</v>
      </c>
      <c r="E42">
        <f>D42*(10^-9)</f>
        <v>2.3700000000000004E-08</v>
      </c>
      <c r="F42">
        <f>A42/(D42*10^-9)</f>
        <v>421940928.2700421</v>
      </c>
      <c r="G42">
        <f>C42+0.02</f>
        <v>4.76</v>
      </c>
      <c r="H42">
        <f>G42*5*(10^-9)</f>
        <v>2.3799999999999998E-08</v>
      </c>
      <c r="I42">
        <f t="shared" si="2"/>
        <v>4.720000000000001</v>
      </c>
      <c r="J42">
        <f t="shared" si="0"/>
        <v>2.3600000000000003E-08</v>
      </c>
    </row>
    <row r="43" spans="1:10" ht="12.75">
      <c r="A43">
        <v>10</v>
      </c>
      <c r="B43">
        <v>50</v>
      </c>
      <c r="C43">
        <v>4.5</v>
      </c>
      <c r="D43">
        <f>C43*5</f>
        <v>22.5</v>
      </c>
      <c r="E43">
        <f>D43*(10^-9)</f>
        <v>2.2500000000000003E-08</v>
      </c>
      <c r="F43">
        <f>A43/(D43*10^-9)</f>
        <v>444444444.44444436</v>
      </c>
      <c r="G43">
        <f>C43+0.02</f>
        <v>4.52</v>
      </c>
      <c r="H43">
        <f>G43*5*(10^-9)</f>
        <v>2.26E-08</v>
      </c>
      <c r="I43">
        <f t="shared" si="2"/>
        <v>4.48</v>
      </c>
      <c r="J43">
        <f t="shared" si="0"/>
        <v>2.2400000000000002E-08</v>
      </c>
    </row>
    <row r="44" ht="12.75">
      <c r="F44">
        <f>AVERAGE(F39:F43)</f>
        <v>380450258.64470434</v>
      </c>
    </row>
    <row r="58" ht="12.75">
      <c r="O58" s="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R. Muehlmeyer</dc:creator>
  <cp:keywords/>
  <dc:description/>
  <cp:lastModifiedBy>Justin R. Muehlmeyer</cp:lastModifiedBy>
  <dcterms:created xsi:type="dcterms:W3CDTF">2008-10-25T03:26:45Z</dcterms:created>
  <dcterms:modified xsi:type="dcterms:W3CDTF">2008-10-27T03:53:15Z</dcterms:modified>
  <cp:category/>
  <cp:version/>
  <cp:contentType/>
  <cp:contentStatus/>
</cp:coreProperties>
</file>