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Moleculaire Farmacologie</author>
    <author> Wilfred Poppinga</author>
  </authors>
  <commentList>
    <comment ref="C3" authorId="0">
      <text>
        <r>
          <rPr>
            <sz val="8"/>
            <rFont val="Tahoma"/>
            <family val="0"/>
          </rPr>
          <t>Raw Data Report from file Plate1. Exported from Microplate Manager 5.0 from Bio-Rad Laboratories, Inc.</t>
        </r>
      </text>
    </comment>
    <comment ref="G22" authorId="1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Should be the same as in graph standard curve. R2 should be 0.99-1.00.</t>
        </r>
      </text>
    </comment>
  </commentList>
</comments>
</file>

<file path=xl/sharedStrings.xml><?xml version="1.0" encoding="utf-8"?>
<sst xmlns="http://schemas.openxmlformats.org/spreadsheetml/2006/main" count="71" uniqueCount="41">
  <si>
    <t>A</t>
  </si>
  <si>
    <t>B</t>
  </si>
  <si>
    <t>C</t>
  </si>
  <si>
    <t>D</t>
  </si>
  <si>
    <t>E</t>
  </si>
  <si>
    <t>F</t>
  </si>
  <si>
    <t>G</t>
  </si>
  <si>
    <t>H</t>
  </si>
  <si>
    <t>BRADFORD/PIERCE</t>
  </si>
  <si>
    <t>STND</t>
  </si>
  <si>
    <t>Curve</t>
  </si>
  <si>
    <t>Protein Conc. μg/mL</t>
  </si>
  <si>
    <t>Average Absorbance (595 nm)</t>
  </si>
  <si>
    <t xml:space="preserve">Intersection </t>
  </si>
  <si>
    <t>Slope</t>
  </si>
  <si>
    <t>R square</t>
  </si>
  <si>
    <t>X</t>
  </si>
  <si>
    <t>Y</t>
  </si>
  <si>
    <t>Y = Ax + B</t>
  </si>
  <si>
    <t>Aver prot</t>
  </si>
  <si>
    <t>Dilu</t>
  </si>
  <si>
    <t>Samples</t>
  </si>
  <si>
    <t>Sample</t>
  </si>
  <si>
    <t>Average OD</t>
  </si>
  <si>
    <t>é</t>
  </si>
  <si>
    <t>CHECK FORMULA (y=ax+b graph)</t>
  </si>
  <si>
    <t>ê</t>
  </si>
  <si>
    <t>μg/μL</t>
  </si>
  <si>
    <t>Lysates</t>
  </si>
  <si>
    <t>#</t>
  </si>
  <si>
    <t>Jurkat</t>
  </si>
  <si>
    <t xml:space="preserve">HBE S0 </t>
  </si>
  <si>
    <t>HBE CSE</t>
  </si>
  <si>
    <t>HBE S0 (2)</t>
  </si>
  <si>
    <t>HBE CSE (2)</t>
  </si>
  <si>
    <t>H2O</t>
  </si>
  <si>
    <t>40 ug = (uL)</t>
  </si>
  <si>
    <t>max =</t>
  </si>
  <si>
    <t>H20</t>
  </si>
  <si>
    <t>LB</t>
  </si>
  <si>
    <t>101 ug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</si>
</sst>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h\:mm\:ss.00"/>
    <numFmt numFmtId="173" formatCode="#0"/>
    <numFmt numFmtId="174" formatCode="0.000"/>
    <numFmt numFmtId="175" formatCode="0.0"/>
    <numFmt numFmtId="176" formatCode="0.00000"/>
    <numFmt numFmtId="177" formatCode="0.0000"/>
    <numFmt numFmtId="178" formatCode="#0.0"/>
    <numFmt numFmtId="179" formatCode="#0.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12">
    <font>
      <sz val="10"/>
      <name val="Arial"/>
      <family val="0"/>
    </font>
    <font>
      <sz val="8"/>
      <name val="Tahoma"/>
      <family val="0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ZapfDingbats"/>
      <family val="5"/>
    </font>
    <font>
      <b/>
      <sz val="8"/>
      <name val="Tahoma"/>
      <family val="0"/>
    </font>
    <font>
      <b/>
      <sz val="8"/>
      <name val="Arial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4" fontId="3" fillId="0" borderId="7" xfId="0" applyNumberFormat="1" applyFont="1" applyFill="1" applyBorder="1" applyAlignment="1">
      <alignment/>
    </xf>
    <xf numFmtId="174" fontId="3" fillId="0" borderId="8" xfId="0" applyNumberFormat="1" applyFont="1" applyFill="1" applyBorder="1" applyAlignment="1">
      <alignment/>
    </xf>
    <xf numFmtId="174" fontId="3" fillId="0" borderId="9" xfId="0" applyNumberFormat="1" applyFont="1" applyFill="1" applyBorder="1" applyAlignment="1">
      <alignment/>
    </xf>
    <xf numFmtId="174" fontId="0" fillId="3" borderId="7" xfId="0" applyNumberFormat="1" applyFont="1" applyFill="1" applyBorder="1" applyAlignment="1">
      <alignment/>
    </xf>
    <xf numFmtId="174" fontId="0" fillId="3" borderId="8" xfId="0" applyNumberFormat="1" applyFont="1" applyFill="1" applyBorder="1" applyAlignment="1">
      <alignment/>
    </xf>
    <xf numFmtId="174" fontId="0" fillId="3" borderId="9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5" fontId="0" fillId="3" borderId="10" xfId="0" applyNumberFormat="1" applyFill="1" applyBorder="1" applyAlignment="1">
      <alignment/>
    </xf>
    <xf numFmtId="174" fontId="0" fillId="3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4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5" fontId="0" fillId="5" borderId="10" xfId="0" applyNumberFormat="1" applyFont="1" applyFill="1" applyBorder="1" applyAlignment="1">
      <alignment/>
    </xf>
    <xf numFmtId="175" fontId="0" fillId="6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74" fontId="0" fillId="5" borderId="10" xfId="0" applyNumberFormat="1" applyFill="1" applyBorder="1" applyAlignment="1">
      <alignment/>
    </xf>
    <xf numFmtId="175" fontId="0" fillId="5" borderId="10" xfId="0" applyNumberForma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74" fontId="0" fillId="6" borderId="10" xfId="0" applyNumberFormat="1" applyFill="1" applyBorder="1" applyAlignment="1">
      <alignment/>
    </xf>
    <xf numFmtId="175" fontId="0" fillId="6" borderId="1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74" fontId="0" fillId="7" borderId="7" xfId="0" applyNumberFormat="1" applyFont="1" applyFill="1" applyBorder="1" applyAlignment="1">
      <alignment/>
    </xf>
    <xf numFmtId="174" fontId="0" fillId="6" borderId="7" xfId="0" applyNumberFormat="1" applyFont="1" applyFill="1" applyBorder="1" applyAlignment="1">
      <alignment/>
    </xf>
    <xf numFmtId="174" fontId="0" fillId="5" borderId="9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4" fontId="0" fillId="8" borderId="7" xfId="0" applyNumberFormat="1" applyFont="1" applyFill="1" applyBorder="1" applyAlignment="1">
      <alignment/>
    </xf>
    <xf numFmtId="174" fontId="0" fillId="9" borderId="7" xfId="0" applyNumberFormat="1" applyFont="1" applyFill="1" applyBorder="1" applyAlignment="1">
      <alignment/>
    </xf>
    <xf numFmtId="174" fontId="0" fillId="10" borderId="8" xfId="0" applyNumberFormat="1" applyFont="1" applyFill="1" applyBorder="1" applyAlignment="1">
      <alignment/>
    </xf>
    <xf numFmtId="174" fontId="0" fillId="7" borderId="10" xfId="0" applyNumberFormat="1" applyFill="1" applyBorder="1" applyAlignment="1">
      <alignment/>
    </xf>
    <xf numFmtId="175" fontId="0" fillId="7" borderId="10" xfId="0" applyNumberFormat="1" applyFont="1" applyFill="1" applyBorder="1" applyAlignment="1">
      <alignment/>
    </xf>
    <xf numFmtId="175" fontId="0" fillId="7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4" fillId="8" borderId="10" xfId="0" applyFont="1" applyFill="1" applyBorder="1" applyAlignment="1">
      <alignment/>
    </xf>
    <xf numFmtId="174" fontId="4" fillId="8" borderId="10" xfId="0" applyNumberFormat="1" applyFont="1" applyFill="1" applyBorder="1" applyAlignment="1">
      <alignment/>
    </xf>
    <xf numFmtId="175" fontId="4" fillId="8" borderId="10" xfId="0" applyNumberFormat="1" applyFont="1" applyFill="1" applyBorder="1" applyAlignment="1">
      <alignment/>
    </xf>
    <xf numFmtId="2" fontId="4" fillId="8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/>
    </xf>
    <xf numFmtId="174" fontId="4" fillId="9" borderId="10" xfId="0" applyNumberFormat="1" applyFont="1" applyFill="1" applyBorder="1" applyAlignment="1">
      <alignment/>
    </xf>
    <xf numFmtId="175" fontId="4" fillId="9" borderId="10" xfId="0" applyNumberFormat="1" applyFont="1" applyFill="1" applyBorder="1" applyAlignment="1">
      <alignment/>
    </xf>
    <xf numFmtId="2" fontId="4" fillId="9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174" fontId="4" fillId="10" borderId="10" xfId="0" applyNumberFormat="1" applyFont="1" applyFill="1" applyBorder="1" applyAlignment="1">
      <alignment/>
    </xf>
    <xf numFmtId="175" fontId="4" fillId="10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Standard curve Bradford assay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Calculation!$C$14:$C$21</c:f>
              <c:numCache/>
            </c:numRef>
          </c:xVal>
          <c:yVal>
            <c:numRef>
              <c:f>Calculation!$D$14:$D$21</c:f>
              <c:numCache/>
            </c:numRef>
          </c:yVal>
          <c:smooth val="0"/>
        </c:ser>
        <c:axId val="47687262"/>
        <c:axId val="26532175"/>
      </c:scatterChart>
      <c:val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Prot. Conc.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32175"/>
        <c:crosses val="autoZero"/>
        <c:crossBetween val="midCat"/>
        <c:dispUnits/>
      </c:val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 (595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687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12</xdr:row>
      <xdr:rowOff>9525</xdr:rowOff>
    </xdr:from>
    <xdr:to>
      <xdr:col>17</xdr:col>
      <xdr:colOff>200025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514975" y="2057400"/>
        <a:ext cx="4676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R5" sqref="R5"/>
    </sheetView>
  </sheetViews>
  <sheetFormatPr defaultColWidth="9.140625" defaultRowHeight="12.75"/>
  <cols>
    <col min="1" max="1" width="22.140625" style="0" bestFit="1" customWidth="1"/>
    <col min="2" max="2" width="6.28125" style="0" bestFit="1" customWidth="1"/>
    <col min="3" max="3" width="10.8515625" style="0" bestFit="1" customWidth="1"/>
    <col min="4" max="4" width="8.7109375" style="0" customWidth="1"/>
    <col min="5" max="5" width="10.57421875" style="0" bestFit="1" customWidth="1"/>
    <col min="6" max="6" width="11.57421875" style="0" bestFit="1" customWidth="1"/>
    <col min="7" max="7" width="12.00390625" style="0" bestFit="1" customWidth="1"/>
    <col min="8" max="8" width="5.57421875" style="0" bestFit="1" customWidth="1"/>
    <col min="9" max="9" width="6.8515625" style="0" customWidth="1"/>
    <col min="10" max="14" width="5.57421875" style="0" bestFit="1" customWidth="1"/>
  </cols>
  <sheetData>
    <row r="1" spans="1:14" ht="13.5" thickBot="1">
      <c r="A1" s="1" t="s">
        <v>28</v>
      </c>
      <c r="B1" s="2"/>
      <c r="C1" t="s">
        <v>30</v>
      </c>
      <c r="D1" s="43" t="s">
        <v>31</v>
      </c>
      <c r="E1" s="43" t="s">
        <v>32</v>
      </c>
      <c r="F1" s="43" t="s">
        <v>33</v>
      </c>
      <c r="G1" s="43" t="s">
        <v>34</v>
      </c>
      <c r="H1" s="43" t="s">
        <v>35</v>
      </c>
      <c r="I1" s="65" t="s">
        <v>9</v>
      </c>
      <c r="J1" s="66"/>
      <c r="K1" s="66"/>
      <c r="L1" s="66"/>
      <c r="M1" s="66"/>
      <c r="N1" s="66"/>
    </row>
    <row r="2" spans="1:14" ht="14.25" thickBot="1" thickTop="1">
      <c r="A2" s="3" t="s">
        <v>8</v>
      </c>
      <c r="B2" s="4"/>
      <c r="C2" s="5">
        <v>1</v>
      </c>
      <c r="D2" s="6">
        <v>2</v>
      </c>
      <c r="E2" s="6">
        <v>3</v>
      </c>
      <c r="F2" s="6">
        <v>4</v>
      </c>
      <c r="G2" s="6">
        <v>5</v>
      </c>
      <c r="H2" s="7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7">
        <v>12</v>
      </c>
    </row>
    <row r="3" spans="1:14" ht="13.5" thickBot="1">
      <c r="A3" s="67" t="s">
        <v>21</v>
      </c>
      <c r="B3" s="63" t="s">
        <v>0</v>
      </c>
      <c r="C3" s="42">
        <v>0.219</v>
      </c>
      <c r="D3" s="41">
        <v>0.321</v>
      </c>
      <c r="E3" s="40">
        <v>0.313</v>
      </c>
      <c r="F3" s="44">
        <v>0.404</v>
      </c>
      <c r="G3" s="45">
        <v>0.306</v>
      </c>
      <c r="H3" s="46">
        <v>0.083</v>
      </c>
      <c r="I3" s="13">
        <v>0.765</v>
      </c>
      <c r="J3" s="11">
        <v>0.573</v>
      </c>
      <c r="K3" s="11">
        <v>0.474</v>
      </c>
      <c r="L3" s="11">
        <v>0.319</v>
      </c>
      <c r="M3" s="11">
        <v>0.264</v>
      </c>
      <c r="N3" s="12">
        <v>0.188</v>
      </c>
    </row>
    <row r="4" spans="1:14" ht="13.5" thickBot="1">
      <c r="A4" s="68"/>
      <c r="B4" s="63" t="s">
        <v>1</v>
      </c>
      <c r="C4" s="42">
        <v>0.208</v>
      </c>
      <c r="D4" s="41">
        <v>0.348</v>
      </c>
      <c r="E4" s="40">
        <v>0.34</v>
      </c>
      <c r="F4" s="44">
        <v>0.462</v>
      </c>
      <c r="G4" s="45">
        <v>0.309</v>
      </c>
      <c r="H4" s="46">
        <v>0.081</v>
      </c>
      <c r="I4" s="13">
        <v>0.663</v>
      </c>
      <c r="J4" s="11">
        <v>0.513</v>
      </c>
      <c r="K4" s="11">
        <v>0.395</v>
      </c>
      <c r="L4" s="11">
        <v>0.347</v>
      </c>
      <c r="M4" s="11">
        <v>0.232</v>
      </c>
      <c r="N4" s="12">
        <v>0.17</v>
      </c>
    </row>
    <row r="5" spans="2:14" ht="13.5" thickBot="1">
      <c r="B5" s="63" t="s">
        <v>2</v>
      </c>
      <c r="C5" s="10">
        <v>0.031</v>
      </c>
      <c r="D5" s="8">
        <v>0.028</v>
      </c>
      <c r="E5" s="8">
        <v>0.028</v>
      </c>
      <c r="F5" s="8">
        <v>0.342</v>
      </c>
      <c r="G5" s="8">
        <v>0.009</v>
      </c>
      <c r="H5" s="9">
        <v>0.02</v>
      </c>
      <c r="I5" s="13">
        <v>0.117</v>
      </c>
      <c r="J5" s="11">
        <v>0.1</v>
      </c>
      <c r="K5" s="8">
        <v>0.037</v>
      </c>
      <c r="L5" s="8">
        <v>0.016</v>
      </c>
      <c r="M5" s="8">
        <v>0.034</v>
      </c>
      <c r="N5" s="9">
        <v>0.015</v>
      </c>
    </row>
    <row r="6" spans="2:14" ht="13.5" thickBot="1">
      <c r="B6" s="63" t="s">
        <v>3</v>
      </c>
      <c r="C6" s="10">
        <v>0.04</v>
      </c>
      <c r="D6" s="8">
        <v>0.035</v>
      </c>
      <c r="E6" s="8">
        <v>0.034</v>
      </c>
      <c r="F6" s="8">
        <v>0.015</v>
      </c>
      <c r="G6" s="8">
        <v>0.015</v>
      </c>
      <c r="H6" s="9">
        <v>0.015</v>
      </c>
      <c r="I6" s="13">
        <v>0.165</v>
      </c>
      <c r="J6" s="11">
        <v>0.101</v>
      </c>
      <c r="K6" s="8">
        <v>0.034</v>
      </c>
      <c r="L6" s="8">
        <v>0.016</v>
      </c>
      <c r="M6" s="8">
        <v>0.036</v>
      </c>
      <c r="N6" s="9">
        <v>0.017</v>
      </c>
    </row>
    <row r="7" spans="2:14" ht="13.5" thickBot="1">
      <c r="B7" s="63" t="s">
        <v>4</v>
      </c>
      <c r="C7" s="10">
        <v>0.036</v>
      </c>
      <c r="D7" s="8">
        <v>0.035</v>
      </c>
      <c r="E7" s="8">
        <v>0.035</v>
      </c>
      <c r="F7" s="8">
        <v>0.015</v>
      </c>
      <c r="G7" s="8">
        <v>0.016</v>
      </c>
      <c r="H7" s="9">
        <v>0.016</v>
      </c>
      <c r="I7" s="10">
        <v>0.015</v>
      </c>
      <c r="J7" s="8">
        <v>0.035</v>
      </c>
      <c r="K7" s="8">
        <v>0.037</v>
      </c>
      <c r="L7" s="8">
        <v>0.017</v>
      </c>
      <c r="M7" s="8">
        <v>0.038</v>
      </c>
      <c r="N7" s="9">
        <v>0.015</v>
      </c>
    </row>
    <row r="8" spans="2:14" ht="13.5" thickBot="1">
      <c r="B8" s="63" t="s">
        <v>5</v>
      </c>
      <c r="C8" s="10">
        <v>0.04</v>
      </c>
      <c r="D8" s="8">
        <v>0.074</v>
      </c>
      <c r="E8" s="8">
        <v>0.037</v>
      </c>
      <c r="F8" s="8">
        <v>0.017</v>
      </c>
      <c r="G8" s="8">
        <v>0.016</v>
      </c>
      <c r="H8" s="9">
        <v>0.017</v>
      </c>
      <c r="I8" s="10">
        <v>0.015</v>
      </c>
      <c r="J8" s="8">
        <v>0.035</v>
      </c>
      <c r="K8" s="8">
        <v>0.034</v>
      </c>
      <c r="L8" s="8">
        <v>0.015</v>
      </c>
      <c r="M8" s="8">
        <v>0.038</v>
      </c>
      <c r="N8" s="9">
        <v>0.017</v>
      </c>
    </row>
    <row r="9" spans="1:14" ht="13.5" thickBot="1">
      <c r="A9" s="67"/>
      <c r="B9" s="63" t="s">
        <v>6</v>
      </c>
      <c r="C9" s="10">
        <v>0.037</v>
      </c>
      <c r="D9" s="8">
        <v>0.034</v>
      </c>
      <c r="E9" s="8">
        <v>0.034</v>
      </c>
      <c r="F9" s="8">
        <v>0.014</v>
      </c>
      <c r="G9" s="8">
        <v>0.014</v>
      </c>
      <c r="H9" s="9">
        <v>0.015</v>
      </c>
      <c r="I9" s="10">
        <v>0.015</v>
      </c>
      <c r="J9" s="8">
        <v>0.034</v>
      </c>
      <c r="K9" s="8">
        <v>0.034</v>
      </c>
      <c r="L9" s="8">
        <v>0.016</v>
      </c>
      <c r="M9" s="8">
        <v>0.036</v>
      </c>
      <c r="N9" s="9">
        <v>0.014</v>
      </c>
    </row>
    <row r="10" spans="1:14" ht="13.5" thickBot="1">
      <c r="A10" s="68"/>
      <c r="B10" s="63" t="s">
        <v>7</v>
      </c>
      <c r="C10" s="10">
        <v>0.036</v>
      </c>
      <c r="D10" s="8">
        <v>0.037</v>
      </c>
      <c r="E10" s="8">
        <v>0.037</v>
      </c>
      <c r="F10" s="8">
        <v>0.018</v>
      </c>
      <c r="G10" s="8">
        <v>0.016</v>
      </c>
      <c r="H10" s="9">
        <v>0.015</v>
      </c>
      <c r="I10" s="10">
        <v>0.016</v>
      </c>
      <c r="J10" s="8">
        <v>0.037</v>
      </c>
      <c r="K10" s="8">
        <v>0.035</v>
      </c>
      <c r="L10" s="8">
        <v>0.015</v>
      </c>
      <c r="M10" s="8">
        <v>0.036</v>
      </c>
      <c r="N10" s="9">
        <v>0.02</v>
      </c>
    </row>
    <row r="11" spans="3:10" ht="12.75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</row>
    <row r="12" spans="3:4" ht="12.75">
      <c r="C12" t="s">
        <v>9</v>
      </c>
      <c r="D12" t="s">
        <v>10</v>
      </c>
    </row>
    <row r="13" spans="3:7" ht="63.75">
      <c r="C13" s="14" t="s">
        <v>11</v>
      </c>
      <c r="D13" s="14" t="s">
        <v>12</v>
      </c>
      <c r="E13" s="14" t="s">
        <v>13</v>
      </c>
      <c r="F13" s="14" t="s">
        <v>14</v>
      </c>
      <c r="G13" s="15" t="s">
        <v>15</v>
      </c>
    </row>
    <row r="14" spans="2:7" ht="12.75">
      <c r="B14" t="s">
        <v>0</v>
      </c>
      <c r="C14" s="16">
        <v>2000</v>
      </c>
      <c r="D14" s="17">
        <f>AVERAGE(I3:I4)</f>
        <v>0.714</v>
      </c>
      <c r="E14" s="38">
        <f>INTERCEPT(D14:D21,C14:C21)</f>
        <v>0.10340011318619124</v>
      </c>
      <c r="F14" s="39">
        <f>LINEST(D14:D21,C14:C21)</f>
        <v>0.00030462026032824005</v>
      </c>
      <c r="G14" s="38">
        <f>RSQ(D14:D21,C14:C21)</f>
        <v>0.9966604962578591</v>
      </c>
    </row>
    <row r="15" spans="2:7" ht="12.75">
      <c r="B15" t="s">
        <v>1</v>
      </c>
      <c r="C15" s="16">
        <v>1500</v>
      </c>
      <c r="D15" s="17">
        <f>AVERAGE(J3:J4)</f>
        <v>0.5429999999999999</v>
      </c>
      <c r="E15" s="18"/>
      <c r="F15" s="18"/>
      <c r="G15" s="18"/>
    </row>
    <row r="16" spans="2:7" ht="12.75">
      <c r="B16" t="s">
        <v>2</v>
      </c>
      <c r="C16" s="16">
        <v>1000</v>
      </c>
      <c r="D16" s="17">
        <f>AVERAGE(K3:K4)</f>
        <v>0.4345</v>
      </c>
      <c r="E16" s="18"/>
      <c r="F16" s="18"/>
      <c r="G16" s="18"/>
    </row>
    <row r="17" spans="2:7" ht="12.75">
      <c r="B17" t="s">
        <v>3</v>
      </c>
      <c r="C17" s="16">
        <v>750</v>
      </c>
      <c r="D17" s="17">
        <f>AVERAGE(L3:L4)</f>
        <v>0.33299999999999996</v>
      </c>
      <c r="E17" s="18"/>
      <c r="F17" s="18"/>
      <c r="G17" s="18"/>
    </row>
    <row r="18" spans="2:7" ht="12.75">
      <c r="B18" t="s">
        <v>4</v>
      </c>
      <c r="C18" s="16">
        <v>500</v>
      </c>
      <c r="D18" s="17">
        <f>AVERAGE(M3:M4)</f>
        <v>0.248</v>
      </c>
      <c r="E18" s="18"/>
      <c r="F18" s="18"/>
      <c r="G18" s="18"/>
    </row>
    <row r="19" spans="2:7" ht="12.75">
      <c r="B19" t="s">
        <v>5</v>
      </c>
      <c r="C19" s="16">
        <v>250</v>
      </c>
      <c r="D19" s="17">
        <f>AVERAGE(N3:N4)</f>
        <v>0.179</v>
      </c>
      <c r="E19" s="18"/>
      <c r="F19" s="18"/>
      <c r="G19" s="18"/>
    </row>
    <row r="20" spans="2:7" ht="12.75">
      <c r="B20" t="s">
        <v>6</v>
      </c>
      <c r="C20" s="16">
        <v>125</v>
      </c>
      <c r="D20" s="17">
        <f>AVERAGE(I5:I6)</f>
        <v>0.14100000000000001</v>
      </c>
      <c r="E20" s="18"/>
      <c r="F20" s="18"/>
      <c r="G20" s="18"/>
    </row>
    <row r="21" spans="2:7" ht="12.75">
      <c r="B21" t="s">
        <v>7</v>
      </c>
      <c r="C21" s="16">
        <v>0</v>
      </c>
      <c r="D21" s="17">
        <f>AVERAGE(J5:J6)</f>
        <v>0.1005</v>
      </c>
      <c r="E21" s="18"/>
      <c r="F21" s="18"/>
      <c r="G21" s="18"/>
    </row>
    <row r="22" spans="3:7" ht="12.75">
      <c r="C22" s="19" t="s">
        <v>16</v>
      </c>
      <c r="D22" s="19" t="s">
        <v>17</v>
      </c>
      <c r="E22" s="19" t="s">
        <v>1</v>
      </c>
      <c r="F22" s="19" t="s">
        <v>0</v>
      </c>
      <c r="G22" s="20" t="s">
        <v>18</v>
      </c>
    </row>
    <row r="26" ht="12.75">
      <c r="F26" s="24" t="s">
        <v>24</v>
      </c>
    </row>
    <row r="27" spans="3:7" ht="12.75">
      <c r="C27" s="25"/>
      <c r="D27" s="26" t="s">
        <v>25</v>
      </c>
      <c r="E27" s="25"/>
      <c r="F27" s="25"/>
      <c r="G27" s="21"/>
    </row>
    <row r="28" spans="3:7" ht="12.75">
      <c r="C28" s="21"/>
      <c r="D28" s="24" t="s">
        <v>26</v>
      </c>
      <c r="E28" s="22"/>
      <c r="F28" s="21"/>
      <c r="G28" s="22"/>
    </row>
    <row r="29" spans="4:5" ht="12.75">
      <c r="D29" s="21" t="s">
        <v>27</v>
      </c>
      <c r="E29" s="21" t="s">
        <v>27</v>
      </c>
    </row>
    <row r="30" spans="3:5" ht="12.75">
      <c r="C30" s="21" t="s">
        <v>23</v>
      </c>
      <c r="D30" s="21" t="s">
        <v>19</v>
      </c>
      <c r="E30" t="s">
        <v>20</v>
      </c>
    </row>
    <row r="31" spans="1:9" ht="12.75">
      <c r="A31" t="s">
        <v>22</v>
      </c>
      <c r="B31" t="s">
        <v>29</v>
      </c>
      <c r="F31" t="s">
        <v>36</v>
      </c>
      <c r="G31" t="s">
        <v>37</v>
      </c>
      <c r="H31" t="s">
        <v>38</v>
      </c>
      <c r="I31" t="s">
        <v>39</v>
      </c>
    </row>
    <row r="32" spans="1:8" ht="12.75">
      <c r="A32" s="29" t="str">
        <f>C1</f>
        <v>Jurkat</v>
      </c>
      <c r="B32" s="29"/>
      <c r="C32" s="30">
        <f>AVERAGE(C3:C4)</f>
        <v>0.2135</v>
      </c>
      <c r="D32" s="27">
        <f aca="true" t="shared" si="0" ref="D32:D37">(((C32-$E$14)/$F$14))/1000</f>
        <v>0.3614332372218837</v>
      </c>
      <c r="E32" s="31">
        <f>D32*5</f>
        <v>1.8071661861094186</v>
      </c>
      <c r="F32" s="31"/>
      <c r="G32" s="32"/>
      <c r="H32" s="23"/>
    </row>
    <row r="33" spans="1:9" ht="12.75">
      <c r="A33" s="33" t="str">
        <f>D1</f>
        <v>HBE S0 </v>
      </c>
      <c r="B33" s="33"/>
      <c r="C33" s="34">
        <f>AVERAGE(D3:D4)</f>
        <v>0.3345</v>
      </c>
      <c r="D33" s="28">
        <f t="shared" si="0"/>
        <v>0.7586491015561136</v>
      </c>
      <c r="E33" s="35">
        <f>D33*5</f>
        <v>3.7932455077805685</v>
      </c>
      <c r="F33" s="36">
        <f>40/E33</f>
        <v>10.545059611341644</v>
      </c>
      <c r="G33" s="36">
        <f>F33*$O$34</f>
        <v>26.495022082582857</v>
      </c>
      <c r="H33" s="64">
        <f>30-G33</f>
        <v>3.5049779174171434</v>
      </c>
      <c r="I33">
        <v>10</v>
      </c>
    </row>
    <row r="34" spans="1:15" ht="12.75">
      <c r="A34" s="37" t="str">
        <f>E1</f>
        <v>HBE CSE</v>
      </c>
      <c r="B34" s="37"/>
      <c r="C34" s="47">
        <f>AVERAGE(E3:E4)</f>
        <v>0.3265</v>
      </c>
      <c r="D34" s="48">
        <f t="shared" si="0"/>
        <v>0.7323868956497184</v>
      </c>
      <c r="E34" s="49">
        <f>D34*5</f>
        <v>3.661934478248592</v>
      </c>
      <c r="F34" s="50">
        <f>40/E34</f>
        <v>10.923188341461248</v>
      </c>
      <c r="G34" s="50">
        <f>F34*$O$34</f>
        <v>27.445090590854026</v>
      </c>
      <c r="H34" s="64">
        <f>30-G34</f>
        <v>2.5549094091459743</v>
      </c>
      <c r="I34">
        <v>10</v>
      </c>
      <c r="O34">
        <f>30/F36</f>
        <v>2.5125530873326096</v>
      </c>
    </row>
    <row r="35" spans="1:9" ht="12.75">
      <c r="A35" s="51" t="str">
        <f>F1</f>
        <v>HBE S0 (2)</v>
      </c>
      <c r="B35" s="51"/>
      <c r="C35" s="52">
        <f>AVERAGE(F3:F4)</f>
        <v>0.43300000000000005</v>
      </c>
      <c r="D35" s="53">
        <f t="shared" si="0"/>
        <v>1.0820025117786067</v>
      </c>
      <c r="E35" s="53">
        <f>D35*5</f>
        <v>5.410012558893033</v>
      </c>
      <c r="F35" s="54">
        <f>40/E35</f>
        <v>7.393698178065705</v>
      </c>
      <c r="G35" s="54">
        <f>F35*$O$34</f>
        <v>18.577059184104478</v>
      </c>
      <c r="H35" s="64">
        <f>30-G35</f>
        <v>11.422940815895522</v>
      </c>
      <c r="I35">
        <v>10</v>
      </c>
    </row>
    <row r="36" spans="1:9" ht="12.75">
      <c r="A36" s="55" t="str">
        <f>G1</f>
        <v>HBE CSE (2)</v>
      </c>
      <c r="B36" s="55"/>
      <c r="C36" s="56">
        <f>AVERAGE(G3:G4)</f>
        <v>0.3075</v>
      </c>
      <c r="D36" s="57">
        <f t="shared" si="0"/>
        <v>0.6700141566220292</v>
      </c>
      <c r="E36" s="57">
        <f>D36*5</f>
        <v>3.350070783110146</v>
      </c>
      <c r="F36" s="58">
        <f>40/E36</f>
        <v>11.940046222803899</v>
      </c>
      <c r="G36" s="58">
        <f>F36*$O$34</f>
        <v>30</v>
      </c>
      <c r="H36" s="64">
        <f>30-G36</f>
        <v>0</v>
      </c>
      <c r="I36">
        <v>10</v>
      </c>
    </row>
    <row r="37" spans="1:8" ht="12.75">
      <c r="A37" s="59" t="str">
        <f>H1</f>
        <v>H2O</v>
      </c>
      <c r="B37" s="59"/>
      <c r="C37" s="60">
        <f>AVERAGE(H3:H4)</f>
        <v>0.082</v>
      </c>
      <c r="D37" s="61">
        <f t="shared" si="0"/>
        <v>-0.07025177236449012</v>
      </c>
      <c r="E37" s="61"/>
      <c r="F37" s="61"/>
      <c r="G37" s="62"/>
      <c r="H37" s="20"/>
    </row>
    <row r="52" ht="12.75">
      <c r="B52" t="s">
        <v>40</v>
      </c>
    </row>
    <row r="53" spans="1:4" ht="12.75">
      <c r="A53" t="s">
        <v>22</v>
      </c>
      <c r="B53" t="s">
        <v>37</v>
      </c>
      <c r="C53" t="s">
        <v>38</v>
      </c>
      <c r="D53" t="s">
        <v>39</v>
      </c>
    </row>
    <row r="54" spans="1:3" ht="12.75">
      <c r="A54" s="29" t="s">
        <v>30</v>
      </c>
      <c r="B54" s="32"/>
      <c r="C54" s="23"/>
    </row>
    <row r="55" spans="1:4" ht="12.75">
      <c r="A55" s="33" t="s">
        <v>31</v>
      </c>
      <c r="B55" s="36">
        <v>26.495022082582857</v>
      </c>
      <c r="C55" s="64">
        <v>3.5049779174171434</v>
      </c>
      <c r="D55">
        <v>10</v>
      </c>
    </row>
    <row r="56" spans="1:4" ht="12.75">
      <c r="A56" s="37" t="s">
        <v>32</v>
      </c>
      <c r="B56" s="50">
        <v>27.445090590854026</v>
      </c>
      <c r="C56" s="64">
        <v>2.5549094091459743</v>
      </c>
      <c r="D56">
        <v>10</v>
      </c>
    </row>
    <row r="57" spans="1:4" ht="12.75">
      <c r="A57" s="51" t="s">
        <v>33</v>
      </c>
      <c r="B57" s="54">
        <v>18.577059184104478</v>
      </c>
      <c r="C57" s="64">
        <v>11.422940815895522</v>
      </c>
      <c r="D57">
        <v>10</v>
      </c>
    </row>
    <row r="58" spans="1:4" ht="12.75">
      <c r="A58" s="55" t="s">
        <v>34</v>
      </c>
      <c r="B58" s="58">
        <v>30</v>
      </c>
      <c r="C58" s="64">
        <v>0</v>
      </c>
      <c r="D58">
        <v>10</v>
      </c>
    </row>
    <row r="59" spans="1:3" ht="12.75">
      <c r="A59" s="59" t="s">
        <v>35</v>
      </c>
      <c r="B59" s="62"/>
      <c r="C59" s="20"/>
    </row>
  </sheetData>
  <mergeCells count="3">
    <mergeCell ref="I1:N1"/>
    <mergeCell ref="A3:A4"/>
    <mergeCell ref="A9:A10"/>
  </mergeCells>
  <printOptions/>
  <pageMargins left="0.75" right="0.75" top="1" bottom="1" header="0.5" footer="0.5"/>
  <pageSetup horizontalDpi="600" verticalDpi="6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Moleculaire Farmacologie</dc:creator>
  <cp:keywords/>
  <dc:description/>
  <cp:lastModifiedBy>DS-CIT</cp:lastModifiedBy>
  <cp:lastPrinted>2010-10-19T10:16:18Z</cp:lastPrinted>
  <dcterms:created xsi:type="dcterms:W3CDTF">2010-03-23T15:31:14Z</dcterms:created>
  <dcterms:modified xsi:type="dcterms:W3CDTF">2010-10-19T12:38:38Z</dcterms:modified>
  <cp:category/>
  <cp:version/>
  <cp:contentType/>
  <cp:contentStatus/>
</cp:coreProperties>
</file>