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4"/>
  </bookViews>
  <sheets>
    <sheet name="Needle ScFv" sheetId="1" r:id="rId1"/>
    <sheet name="Gliadin ScFv" sheetId="2" r:id="rId2"/>
    <sheet name="KILR" sheetId="3" r:id="rId3"/>
    <sheet name="EILD" sheetId="4" r:id="rId4"/>
    <sheet name="INP" sheetId="5" r:id="rId5"/>
  </sheets>
  <definedNames/>
  <calcPr fullCalcOnLoad="1"/>
</workbook>
</file>

<file path=xl/sharedStrings.xml><?xml version="1.0" encoding="utf-8"?>
<sst xmlns="http://schemas.openxmlformats.org/spreadsheetml/2006/main" count="476" uniqueCount="89">
  <si>
    <t>SAFIRE II;   Serial number: 807003897;   Firmware: V 2.10 12/2007 Safire2;   XFLUOR4SAFIREII Version: V 4.62n</t>
  </si>
  <si>
    <t>Date:</t>
  </si>
  <si>
    <t>Time:</t>
  </si>
  <si>
    <t>Measurement mode:</t>
  </si>
  <si>
    <t>Fluorescence</t>
  </si>
  <si>
    <t>Excitation wavelength:</t>
  </si>
  <si>
    <t>nm</t>
  </si>
  <si>
    <t>Emission wavelength:</t>
  </si>
  <si>
    <t>Excitation bandwidth:</t>
  </si>
  <si>
    <t>Emission bandwidth:</t>
  </si>
  <si>
    <t>Gain (Manual):</t>
  </si>
  <si>
    <t>Number of reads:</t>
  </si>
  <si>
    <t>FlashMode:</t>
  </si>
  <si>
    <t>High sensitivity</t>
  </si>
  <si>
    <t>Integration time:</t>
  </si>
  <si>
    <t>µs</t>
  </si>
  <si>
    <t>Lag time:</t>
  </si>
  <si>
    <t>Plate definition file:</t>
  </si>
  <si>
    <t>COS96ft.pdf</t>
  </si>
  <si>
    <t>Z-Position (Manual):</t>
  </si>
  <si>
    <t>µm</t>
  </si>
  <si>
    <t>Shake duration (Linear Medium):</t>
  </si>
  <si>
    <t>s</t>
  </si>
  <si>
    <t>Target Temperature:</t>
  </si>
  <si>
    <t>°C</t>
  </si>
  <si>
    <t>Current Temperature:</t>
  </si>
  <si>
    <t>Rawdata (RFU)</t>
  </si>
  <si>
    <t>Temperature: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</si>
  <si>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</si>
  <si>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</si>
  <si>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</si>
  <si>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</si>
  <si>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</si>
  <si>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</si>
  <si>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</si>
  <si>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</si>
  <si>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</si>
  <si>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{&lt;cl02365 AtD&gt;}</t>
  </si>
  <si>
    <t>{&lt;Pcryo_1225 AtD&gt;}</t>
  </si>
  <si>
    <t>{&lt;ehaB&gt;}</t>
  </si>
  <si>
    <t>{&lt;VtaA11 AtD&gt;}</t>
  </si>
  <si>
    <t>{&lt;OprF AtD&gt;}</t>
  </si>
  <si>
    <t>{&lt;Hag AtD&gt;}</t>
  </si>
  <si>
    <t>{&lt;Hia AtD&gt;}</t>
  </si>
  <si>
    <t>{&lt;upaG_short&gt;}</t>
  </si>
  <si>
    <t>{&lt;CPG_L6&gt;}</t>
  </si>
  <si>
    <t>{&lt;eCPX&gt;}</t>
  </si>
  <si>
    <t>{&lt;yuaQ AtD&gt;}</t>
  </si>
  <si>
    <t>{&lt;azo1653 AtD&gt;}</t>
  </si>
  <si>
    <t>{&lt;CPG_L2&gt;}</t>
  </si>
  <si>
    <t>{&lt;espP(beta)&gt;}</t>
  </si>
  <si>
    <t>{&lt;TshA&gt;}</t>
  </si>
  <si>
    <t>{&lt;AIDA-1 AtD&gt;}</t>
  </si>
  <si>
    <t>neg induced</t>
  </si>
  <si>
    <t>pos induced 9495</t>
  </si>
  <si>
    <t>pos induced 9145</t>
  </si>
  <si>
    <t>pos unin 9495</t>
  </si>
  <si>
    <t>pos unin 9145</t>
  </si>
  <si>
    <t>neg unin</t>
  </si>
  <si>
    <t>{&lt;cl02365 AtD&gt;} unin</t>
  </si>
  <si>
    <t>{&lt;Pcryo_1225 AtD&gt;} unin</t>
  </si>
  <si>
    <t xml:space="preserve">not normalized averaged </t>
  </si>
  <si>
    <t>average of PBS</t>
  </si>
  <si>
    <t>subtracted PBS background</t>
  </si>
  <si>
    <t>ODs after 3 washes</t>
  </si>
  <si>
    <t>averaged ODs</t>
  </si>
  <si>
    <t>subtracted by PBS background</t>
  </si>
  <si>
    <t>OD normalized</t>
  </si>
  <si>
    <t>not normalized avg</t>
  </si>
  <si>
    <t>subtract by PBS</t>
  </si>
  <si>
    <t>OD after 3 washes</t>
  </si>
  <si>
    <t>OD subtracted by background</t>
  </si>
  <si>
    <t>no growth?</t>
  </si>
  <si>
    <t>average</t>
  </si>
  <si>
    <t>subtract background</t>
  </si>
  <si>
    <t>OD after 3rd wash</t>
  </si>
  <si>
    <t>averaged</t>
  </si>
  <si>
    <t>subtract by PBS background</t>
  </si>
  <si>
    <t>OD normalize fluor</t>
  </si>
  <si>
    <t>subtracted by PBS</t>
  </si>
  <si>
    <t>subtract PBS background</t>
  </si>
  <si>
    <t>OD normalize</t>
  </si>
  <si>
    <t>neg induced 9495</t>
  </si>
  <si>
    <t>pellet loss and filmy</t>
  </si>
  <si>
    <t>degunked {&lt;CPG_L2&gt;}</t>
  </si>
  <si>
    <t>1-6, 16</t>
  </si>
  <si>
    <t>4, 6, 7</t>
  </si>
  <si>
    <t>4, 6, 7, 8</t>
  </si>
  <si>
    <t>2, 3, 4, 6, 7, 8, 10, 13, 16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</si>
</sst>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hh:mm"/>
    <numFmt numFmtId="166" formatCode="0.0000"/>
  </numFmts>
  <fonts count="8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0.75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166" fontId="0" fillId="4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0" fillId="4" borderId="0" xfId="0" applyNumberFormat="1" applyFill="1" applyAlignment="1">
      <alignment/>
    </xf>
    <xf numFmtId="0" fontId="0" fillId="9" borderId="0" xfId="0" applyFill="1" applyAlignment="1">
      <alignment/>
    </xf>
    <xf numFmtId="166" fontId="0" fillId="9" borderId="0" xfId="0" applyNumberFormat="1" applyFill="1" applyAlignment="1">
      <alignment horizontal="center"/>
    </xf>
    <xf numFmtId="166" fontId="0" fillId="9" borderId="0" xfId="0" applyNumberFormat="1" applyFill="1" applyAlignment="1">
      <alignment/>
    </xf>
    <xf numFmtId="0" fontId="7" fillId="0" borderId="0" xfId="0" applyFont="1" applyAlignment="1">
      <alignment/>
    </xf>
    <xf numFmtId="1" fontId="0" fillId="10" borderId="0" xfId="0" applyNumberFormat="1" applyFill="1" applyAlignment="1">
      <alignment horizontal="center"/>
    </xf>
    <xf numFmtId="166" fontId="0" fillId="1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averaged PBS background subtracted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'Needle ScFv'!$A$48:$X$48</c:f>
              <c:numCache/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constructs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5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KILR!$A$41:$U$41</c:f>
                <c:numCache>
                  <c:ptCount val="21"/>
                  <c:pt idx="0">
                    <c:v>2.5166114784236133</c:v>
                  </c:pt>
                  <c:pt idx="1">
                    <c:v>12.858201014657261</c:v>
                  </c:pt>
                  <c:pt idx="2">
                    <c:v>6.027713773341721</c:v>
                  </c:pt>
                  <c:pt idx="3">
                    <c:v>59.18051481132391</c:v>
                  </c:pt>
                  <c:pt idx="4">
                    <c:v>2.081665999466169</c:v>
                  </c:pt>
                  <c:pt idx="5">
                    <c:v>5.196152422706632</c:v>
                  </c:pt>
                  <c:pt idx="6">
                    <c:v>6.110100926607985</c:v>
                  </c:pt>
                  <c:pt idx="7">
                    <c:v>2</c:v>
                  </c:pt>
                  <c:pt idx="8">
                    <c:v>0</c:v>
                  </c:pt>
                  <c:pt idx="9">
                    <c:v>1</c:v>
                  </c:pt>
                  <c:pt idx="10">
                    <c:v>1</c:v>
                  </c:pt>
                  <c:pt idx="11">
                    <c:v>3</c:v>
                  </c:pt>
                  <c:pt idx="12">
                    <c:v>2.6457513110645907</c:v>
                  </c:pt>
                  <c:pt idx="13">
                    <c:v>1</c:v>
                  </c:pt>
                  <c:pt idx="14">
                    <c:v>0.5773502691895601</c:v>
                  </c:pt>
                  <c:pt idx="15">
                    <c:v>1.7320508075688772</c:v>
                  </c:pt>
                  <c:pt idx="16">
                    <c:v>1546.1521054971713</c:v>
                  </c:pt>
                  <c:pt idx="17">
                    <c:v>1026.8127060634456</c:v>
                  </c:pt>
                  <c:pt idx="18">
                    <c:v>34.122328955294556</c:v>
                  </c:pt>
                  <c:pt idx="19">
                    <c:v>1.7320508075688772</c:v>
                  </c:pt>
                  <c:pt idx="20">
                    <c:v>6.658328118479404</c:v>
                  </c:pt>
                </c:numCache>
              </c:numRef>
            </c:plus>
            <c:minus>
              <c:numRef>
                <c:f>KILR!$A$41:$U$41</c:f>
                <c:numCache>
                  <c:ptCount val="21"/>
                  <c:pt idx="0">
                    <c:v>2.5166114784236133</c:v>
                  </c:pt>
                  <c:pt idx="1">
                    <c:v>12.858201014657261</c:v>
                  </c:pt>
                  <c:pt idx="2">
                    <c:v>6.027713773341721</c:v>
                  </c:pt>
                  <c:pt idx="3">
                    <c:v>59.18051481132391</c:v>
                  </c:pt>
                  <c:pt idx="4">
                    <c:v>2.081665999466169</c:v>
                  </c:pt>
                  <c:pt idx="5">
                    <c:v>5.196152422706632</c:v>
                  </c:pt>
                  <c:pt idx="6">
                    <c:v>6.110100926607985</c:v>
                  </c:pt>
                  <c:pt idx="7">
                    <c:v>2</c:v>
                  </c:pt>
                  <c:pt idx="8">
                    <c:v>0</c:v>
                  </c:pt>
                  <c:pt idx="9">
                    <c:v>1</c:v>
                  </c:pt>
                  <c:pt idx="10">
                    <c:v>1</c:v>
                  </c:pt>
                  <c:pt idx="11">
                    <c:v>3</c:v>
                  </c:pt>
                  <c:pt idx="12">
                    <c:v>2.6457513110645907</c:v>
                  </c:pt>
                  <c:pt idx="13">
                    <c:v>1</c:v>
                  </c:pt>
                  <c:pt idx="14">
                    <c:v>0.5773502691895601</c:v>
                  </c:pt>
                  <c:pt idx="15">
                    <c:v>1.7320508075688772</c:v>
                  </c:pt>
                  <c:pt idx="16">
                    <c:v>1546.1521054971713</c:v>
                  </c:pt>
                  <c:pt idx="17">
                    <c:v>1026.8127060634456</c:v>
                  </c:pt>
                  <c:pt idx="18">
                    <c:v>34.122328955294556</c:v>
                  </c:pt>
                  <c:pt idx="19">
                    <c:v>1.7320508075688772</c:v>
                  </c:pt>
                  <c:pt idx="20">
                    <c:v>6.658328118479404</c:v>
                  </c:pt>
                </c:numCache>
              </c:numRef>
            </c:minus>
            <c:noEndCap val="0"/>
          </c:errBars>
          <c:val>
            <c:numRef>
              <c:f>KILR!$A$40:$U$40</c:f>
              <c:numCache/>
            </c:numRef>
          </c:val>
        </c:ser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8184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KILR!$A$78:$U$78</c:f>
              <c:numCache/>
            </c:numRef>
          </c:val>
        </c:ser>
        <c:axId val="19461120"/>
        <c:axId val="40932353"/>
      </c:bar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KILR!$A$78:$U$78</c:f>
              <c:numCache/>
            </c:numRef>
          </c:val>
        </c:ser>
        <c:axId val="32846858"/>
        <c:axId val="27186267"/>
      </c:bar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4685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EILD!$A$41:$U$41</c:f>
              <c:numCache/>
            </c:numRef>
          </c:val>
        </c:ser>
        <c:axId val="43349812"/>
        <c:axId val="54603989"/>
      </c:bar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EILD!$A$42:$U$42</c:f>
                <c:numCache>
                  <c:ptCount val="21"/>
                  <c:pt idx="0">
                    <c:v>2.309401076758536</c:v>
                  </c:pt>
                  <c:pt idx="1">
                    <c:v>5.131601439446855</c:v>
                  </c:pt>
                  <c:pt idx="2">
                    <c:v>7.023769168568504</c:v>
                  </c:pt>
                  <c:pt idx="3">
                    <c:v>36.25373543972169</c:v>
                  </c:pt>
                  <c:pt idx="4">
                    <c:v>2.6457513110645907</c:v>
                  </c:pt>
                  <c:pt idx="5">
                    <c:v>12.165525060596439</c:v>
                  </c:pt>
                  <c:pt idx="6">
                    <c:v>9.0737717258774</c:v>
                  </c:pt>
                  <c:pt idx="7">
                    <c:v>2</c:v>
                  </c:pt>
                  <c:pt idx="8">
                    <c:v>0.5773502691895601</c:v>
                  </c:pt>
                  <c:pt idx="9">
                    <c:v>6.1101009266077995</c:v>
                  </c:pt>
                  <c:pt idx="10">
                    <c:v>1.7320508075688772</c:v>
                  </c:pt>
                  <c:pt idx="11">
                    <c:v>2</c:v>
                  </c:pt>
                  <c:pt idx="12">
                    <c:v>2.081665999466169</c:v>
                  </c:pt>
                  <c:pt idx="13">
                    <c:v>2.081665999466169</c:v>
                  </c:pt>
                  <c:pt idx="14">
                    <c:v>1.5275252316519219</c:v>
                  </c:pt>
                  <c:pt idx="15">
                    <c:v>2.309401076758536</c:v>
                  </c:pt>
                  <c:pt idx="16">
                    <c:v>174.65537495307723</c:v>
                  </c:pt>
                  <c:pt idx="17">
                    <c:v>6.363961030678928</c:v>
                  </c:pt>
                  <c:pt idx="18">
                    <c:v>1.4142135623730951</c:v>
                  </c:pt>
                  <c:pt idx="19">
                    <c:v>0</c:v>
                  </c:pt>
                  <c:pt idx="20">
                    <c:v>2</c:v>
                  </c:pt>
                </c:numCache>
              </c:numRef>
            </c:plus>
            <c:minus>
              <c:numRef>
                <c:f>EILD!$A$42:$U$42</c:f>
                <c:numCache>
                  <c:ptCount val="21"/>
                  <c:pt idx="0">
                    <c:v>2.309401076758536</c:v>
                  </c:pt>
                  <c:pt idx="1">
                    <c:v>5.131601439446855</c:v>
                  </c:pt>
                  <c:pt idx="2">
                    <c:v>7.023769168568504</c:v>
                  </c:pt>
                  <c:pt idx="3">
                    <c:v>36.25373543972169</c:v>
                  </c:pt>
                  <c:pt idx="4">
                    <c:v>2.6457513110645907</c:v>
                  </c:pt>
                  <c:pt idx="5">
                    <c:v>12.165525060596439</c:v>
                  </c:pt>
                  <c:pt idx="6">
                    <c:v>9.0737717258774</c:v>
                  </c:pt>
                  <c:pt idx="7">
                    <c:v>2</c:v>
                  </c:pt>
                  <c:pt idx="8">
                    <c:v>0.5773502691895601</c:v>
                  </c:pt>
                  <c:pt idx="9">
                    <c:v>6.1101009266077995</c:v>
                  </c:pt>
                  <c:pt idx="10">
                    <c:v>1.7320508075688772</c:v>
                  </c:pt>
                  <c:pt idx="11">
                    <c:v>2</c:v>
                  </c:pt>
                  <c:pt idx="12">
                    <c:v>2.081665999466169</c:v>
                  </c:pt>
                  <c:pt idx="13">
                    <c:v>2.081665999466169</c:v>
                  </c:pt>
                  <c:pt idx="14">
                    <c:v>1.5275252316519219</c:v>
                  </c:pt>
                  <c:pt idx="15">
                    <c:v>2.309401076758536</c:v>
                  </c:pt>
                  <c:pt idx="16">
                    <c:v>174.65537495307723</c:v>
                  </c:pt>
                  <c:pt idx="17">
                    <c:v>6.363961030678928</c:v>
                  </c:pt>
                  <c:pt idx="18">
                    <c:v>1.4142135623730951</c:v>
                  </c:pt>
                  <c:pt idx="19">
                    <c:v>0</c:v>
                  </c:pt>
                  <c:pt idx="20">
                    <c:v>2</c:v>
                  </c:pt>
                </c:numCache>
              </c:numRef>
            </c:minus>
            <c:noEndCap val="0"/>
          </c:errBars>
          <c:val>
            <c:numRef>
              <c:f>EILD!$A$41:$U$41</c:f>
              <c:numCache/>
            </c:numRef>
          </c:val>
        </c:ser>
        <c:axId val="21673854"/>
        <c:axId val="60846959"/>
      </c:bar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385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EILD!$A$80:$U$80</c:f>
              <c:numCache/>
            </c:numRef>
          </c:val>
        </c:ser>
        <c:axId val="10751720"/>
        <c:axId val="29656617"/>
      </c:bar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 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EILD!$A$80:$U$80</c:f>
              <c:numCache/>
            </c:numRef>
          </c:val>
        </c:ser>
        <c:axId val="65582962"/>
        <c:axId val="53375747"/>
      </c:bar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296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INP!$A$38:$U$38</c:f>
                <c:numCache>
                  <c:ptCount val="21"/>
                  <c:pt idx="0">
                    <c:v>7</c:v>
                  </c:pt>
                  <c:pt idx="1">
                    <c:v>70.35860525432084</c:v>
                  </c:pt>
                  <c:pt idx="2">
                    <c:v>416.85049278288375</c:v>
                  </c:pt>
                  <c:pt idx="3">
                    <c:v>2518.5135166072323</c:v>
                  </c:pt>
                  <c:pt idx="4">
                    <c:v>6.65832811847937</c:v>
                  </c:pt>
                  <c:pt idx="5">
                    <c:v>1065.7135324904793</c:v>
                  </c:pt>
                  <c:pt idx="6">
                    <c:v>1549.3761109986613</c:v>
                  </c:pt>
                  <c:pt idx="7">
                    <c:v>408.95761801601867</c:v>
                  </c:pt>
                  <c:pt idx="8">
                    <c:v>1</c:v>
                  </c:pt>
                  <c:pt idx="9">
                    <c:v>106.61300733651507</c:v>
                  </c:pt>
                  <c:pt idx="10">
                    <c:v>1.5275252316518475</c:v>
                  </c:pt>
                  <c:pt idx="11">
                    <c:v>17.349351572897472</c:v>
                  </c:pt>
                  <c:pt idx="12">
                    <c:v>376.4186499099108</c:v>
                  </c:pt>
                  <c:pt idx="13">
                    <c:v>8.73689494805414</c:v>
                  </c:pt>
                  <c:pt idx="14">
                    <c:v>1.5275252316519219</c:v>
                  </c:pt>
                  <c:pt idx="15">
                    <c:v>261.966282817717</c:v>
                  </c:pt>
                  <c:pt idx="16">
                    <c:v>866.3096059338924</c:v>
                  </c:pt>
                  <c:pt idx="17">
                    <c:v>8.18535277187245</c:v>
                  </c:pt>
                  <c:pt idx="18">
                    <c:v>3.511884584284268</c:v>
                  </c:pt>
                  <c:pt idx="19">
                    <c:v>1</c:v>
                  </c:pt>
                  <c:pt idx="20">
                    <c:v>33.71943060017473</c:v>
                  </c:pt>
                </c:numCache>
              </c:numRef>
            </c:plus>
            <c:minus>
              <c:numRef>
                <c:f>INP!$A$38:$U$38</c:f>
                <c:numCache>
                  <c:ptCount val="21"/>
                  <c:pt idx="0">
                    <c:v>7</c:v>
                  </c:pt>
                  <c:pt idx="1">
                    <c:v>70.35860525432084</c:v>
                  </c:pt>
                  <c:pt idx="2">
                    <c:v>416.85049278288375</c:v>
                  </c:pt>
                  <c:pt idx="3">
                    <c:v>2518.5135166072323</c:v>
                  </c:pt>
                  <c:pt idx="4">
                    <c:v>6.65832811847937</c:v>
                  </c:pt>
                  <c:pt idx="5">
                    <c:v>1065.7135324904793</c:v>
                  </c:pt>
                  <c:pt idx="6">
                    <c:v>1549.3761109986613</c:v>
                  </c:pt>
                  <c:pt idx="7">
                    <c:v>408.95761801601867</c:v>
                  </c:pt>
                  <c:pt idx="8">
                    <c:v>1</c:v>
                  </c:pt>
                  <c:pt idx="9">
                    <c:v>106.61300733651507</c:v>
                  </c:pt>
                  <c:pt idx="10">
                    <c:v>1.5275252316518475</c:v>
                  </c:pt>
                  <c:pt idx="11">
                    <c:v>17.349351572897472</c:v>
                  </c:pt>
                  <c:pt idx="12">
                    <c:v>376.4186499099108</c:v>
                  </c:pt>
                  <c:pt idx="13">
                    <c:v>8.73689494805414</c:v>
                  </c:pt>
                  <c:pt idx="14">
                    <c:v>1.5275252316519219</c:v>
                  </c:pt>
                  <c:pt idx="15">
                    <c:v>261.966282817717</c:v>
                  </c:pt>
                  <c:pt idx="16">
                    <c:v>866.3096059338924</c:v>
                  </c:pt>
                  <c:pt idx="17">
                    <c:v>8.18535277187245</c:v>
                  </c:pt>
                  <c:pt idx="18">
                    <c:v>3.511884584284268</c:v>
                  </c:pt>
                  <c:pt idx="19">
                    <c:v>1</c:v>
                  </c:pt>
                  <c:pt idx="20">
                    <c:v>33.71943060017473</c:v>
                  </c:pt>
                </c:numCache>
              </c:numRef>
            </c:minus>
            <c:noEndCap val="0"/>
          </c:errBars>
          <c:val>
            <c:numRef>
              <c:f>INP!$A$37:$U$37</c:f>
              <c:numCache/>
            </c:numRef>
          </c:val>
        </c:ser>
        <c:axId val="10619676"/>
        <c:axId val="28468221"/>
      </c:bar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INP!$A$38:$U$38</c:f>
                <c:numCache>
                  <c:ptCount val="21"/>
                  <c:pt idx="0">
                    <c:v>7</c:v>
                  </c:pt>
                  <c:pt idx="1">
                    <c:v>70.35860525432084</c:v>
                  </c:pt>
                  <c:pt idx="2">
                    <c:v>416.85049278288375</c:v>
                  </c:pt>
                  <c:pt idx="3">
                    <c:v>2518.5135166072323</c:v>
                  </c:pt>
                  <c:pt idx="4">
                    <c:v>6.65832811847937</c:v>
                  </c:pt>
                  <c:pt idx="5">
                    <c:v>1065.7135324904793</c:v>
                  </c:pt>
                  <c:pt idx="6">
                    <c:v>1549.3761109986613</c:v>
                  </c:pt>
                  <c:pt idx="7">
                    <c:v>408.95761801601867</c:v>
                  </c:pt>
                  <c:pt idx="8">
                    <c:v>1</c:v>
                  </c:pt>
                  <c:pt idx="9">
                    <c:v>106.61300733651507</c:v>
                  </c:pt>
                  <c:pt idx="10">
                    <c:v>1.5275252316518475</c:v>
                  </c:pt>
                  <c:pt idx="11">
                    <c:v>17.349351572897472</c:v>
                  </c:pt>
                  <c:pt idx="12">
                    <c:v>376.4186499099108</c:v>
                  </c:pt>
                  <c:pt idx="13">
                    <c:v>8.73689494805414</c:v>
                  </c:pt>
                  <c:pt idx="14">
                    <c:v>1.5275252316519219</c:v>
                  </c:pt>
                  <c:pt idx="15">
                    <c:v>261.966282817717</c:v>
                  </c:pt>
                  <c:pt idx="16">
                    <c:v>866.3096059338924</c:v>
                  </c:pt>
                  <c:pt idx="17">
                    <c:v>8.18535277187245</c:v>
                  </c:pt>
                  <c:pt idx="18">
                    <c:v>3.511884584284268</c:v>
                  </c:pt>
                  <c:pt idx="19">
                    <c:v>1</c:v>
                  </c:pt>
                  <c:pt idx="20">
                    <c:v>33.71943060017473</c:v>
                  </c:pt>
                </c:numCache>
              </c:numRef>
            </c:plus>
            <c:minus>
              <c:numRef>
                <c:f>INP!$A$38:$U$38</c:f>
                <c:numCache>
                  <c:ptCount val="21"/>
                  <c:pt idx="0">
                    <c:v>7</c:v>
                  </c:pt>
                  <c:pt idx="1">
                    <c:v>70.35860525432084</c:v>
                  </c:pt>
                  <c:pt idx="2">
                    <c:v>416.85049278288375</c:v>
                  </c:pt>
                  <c:pt idx="3">
                    <c:v>2518.5135166072323</c:v>
                  </c:pt>
                  <c:pt idx="4">
                    <c:v>6.65832811847937</c:v>
                  </c:pt>
                  <c:pt idx="5">
                    <c:v>1065.7135324904793</c:v>
                  </c:pt>
                  <c:pt idx="6">
                    <c:v>1549.3761109986613</c:v>
                  </c:pt>
                  <c:pt idx="7">
                    <c:v>408.95761801601867</c:v>
                  </c:pt>
                  <c:pt idx="8">
                    <c:v>1</c:v>
                  </c:pt>
                  <c:pt idx="9">
                    <c:v>106.61300733651507</c:v>
                  </c:pt>
                  <c:pt idx="10">
                    <c:v>1.5275252316518475</c:v>
                  </c:pt>
                  <c:pt idx="11">
                    <c:v>17.349351572897472</c:v>
                  </c:pt>
                  <c:pt idx="12">
                    <c:v>376.4186499099108</c:v>
                  </c:pt>
                  <c:pt idx="13">
                    <c:v>8.73689494805414</c:v>
                  </c:pt>
                  <c:pt idx="14">
                    <c:v>1.5275252316519219</c:v>
                  </c:pt>
                  <c:pt idx="15">
                    <c:v>261.966282817717</c:v>
                  </c:pt>
                  <c:pt idx="16">
                    <c:v>866.3096059338924</c:v>
                  </c:pt>
                  <c:pt idx="17">
                    <c:v>8.18535277187245</c:v>
                  </c:pt>
                  <c:pt idx="18">
                    <c:v>3.511884584284268</c:v>
                  </c:pt>
                  <c:pt idx="19">
                    <c:v>1</c:v>
                  </c:pt>
                  <c:pt idx="20">
                    <c:v>33.71943060017473</c:v>
                  </c:pt>
                </c:numCache>
              </c:numRef>
            </c:minus>
            <c:noEndCap val="0"/>
          </c:errBars>
          <c:val>
            <c:numRef>
              <c:f>INP!$A$37:$U$37</c:f>
              <c:numCache/>
            </c:numRef>
          </c:val>
        </c:ser>
        <c:axId val="54887398"/>
        <c:axId val="24224535"/>
      </c:bar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739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not accounting pellet loss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INP!$A$76:$U$76</c:f>
              <c:numCache/>
            </c:numRef>
          </c:val>
        </c:ser>
        <c:axId val="16694224"/>
        <c:axId val="16030289"/>
      </c:bar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9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averaged PBS background subtracted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'Needle ScFv'!$A$49:$X$49</c:f>
                <c:numCache>
                  <c:ptCount val="24"/>
                  <c:pt idx="0">
                    <c:v>6.082762530298219</c:v>
                  </c:pt>
                  <c:pt idx="1">
                    <c:v>2.516611478423704</c:v>
                  </c:pt>
                  <c:pt idx="2">
                    <c:v>6.506407098647759</c:v>
                  </c:pt>
                  <c:pt idx="3">
                    <c:v>10.066445913694363</c:v>
                  </c:pt>
                  <c:pt idx="4">
                    <c:v>7</c:v>
                  </c:pt>
                  <c:pt idx="5">
                    <c:v>2.309401076758437</c:v>
                  </c:pt>
                  <c:pt idx="6">
                    <c:v>4.163331998932229</c:v>
                  </c:pt>
                  <c:pt idx="7">
                    <c:v>2.516611478423523</c:v>
                  </c:pt>
                  <c:pt idx="8">
                    <c:v>1.154700538379268</c:v>
                  </c:pt>
                  <c:pt idx="9">
                    <c:v>5.291502622129181</c:v>
                  </c:pt>
                  <c:pt idx="10">
                    <c:v>2.08166599946606</c:v>
                  </c:pt>
                  <c:pt idx="11">
                    <c:v>3.7859388972001424</c:v>
                  </c:pt>
                  <c:pt idx="12">
                    <c:v>11.93035344544884</c:v>
                  </c:pt>
                  <c:pt idx="13">
                    <c:v>15.620499351813308</c:v>
                  </c:pt>
                  <c:pt idx="14">
                    <c:v>1</c:v>
                  </c:pt>
                  <c:pt idx="15">
                    <c:v>1.5275252316518475</c:v>
                  </c:pt>
                  <c:pt idx="16">
                    <c:v>46.003623045733626</c:v>
                  </c:pt>
                  <c:pt idx="17">
                    <c:v>80.72793816269557</c:v>
                  </c:pt>
                  <c:pt idx="18">
                    <c:v>4.041451884327343</c:v>
                  </c:pt>
                  <c:pt idx="19">
                    <c:v>1.5275252316518475</c:v>
                  </c:pt>
                  <c:pt idx="20">
                    <c:v>6.082762530298219</c:v>
                  </c:pt>
                  <c:pt idx="21">
                    <c:v>1.5275252316519963</c:v>
                  </c:pt>
                  <c:pt idx="22">
                    <c:v>1</c:v>
                  </c:pt>
                  <c:pt idx="23">
                    <c:v>1.5275252316519963</c:v>
                  </c:pt>
                </c:numCache>
              </c:numRef>
            </c:plus>
            <c:minus>
              <c:numRef>
                <c:f>'Needle ScFv'!$A$49:$X$49</c:f>
                <c:numCache>
                  <c:ptCount val="24"/>
                  <c:pt idx="0">
                    <c:v>6.082762530298219</c:v>
                  </c:pt>
                  <c:pt idx="1">
                    <c:v>2.516611478423704</c:v>
                  </c:pt>
                  <c:pt idx="2">
                    <c:v>6.506407098647759</c:v>
                  </c:pt>
                  <c:pt idx="3">
                    <c:v>10.066445913694363</c:v>
                  </c:pt>
                  <c:pt idx="4">
                    <c:v>7</c:v>
                  </c:pt>
                  <c:pt idx="5">
                    <c:v>2.309401076758437</c:v>
                  </c:pt>
                  <c:pt idx="6">
                    <c:v>4.163331998932229</c:v>
                  </c:pt>
                  <c:pt idx="7">
                    <c:v>2.516611478423523</c:v>
                  </c:pt>
                  <c:pt idx="8">
                    <c:v>1.154700538379268</c:v>
                  </c:pt>
                  <c:pt idx="9">
                    <c:v>5.291502622129181</c:v>
                  </c:pt>
                  <c:pt idx="10">
                    <c:v>2.08166599946606</c:v>
                  </c:pt>
                  <c:pt idx="11">
                    <c:v>3.7859388972001424</c:v>
                  </c:pt>
                  <c:pt idx="12">
                    <c:v>11.93035344544884</c:v>
                  </c:pt>
                  <c:pt idx="13">
                    <c:v>15.620499351813308</c:v>
                  </c:pt>
                  <c:pt idx="14">
                    <c:v>1</c:v>
                  </c:pt>
                  <c:pt idx="15">
                    <c:v>1.5275252316518475</c:v>
                  </c:pt>
                  <c:pt idx="16">
                    <c:v>46.003623045733626</c:v>
                  </c:pt>
                  <c:pt idx="17">
                    <c:v>80.72793816269557</c:v>
                  </c:pt>
                  <c:pt idx="18">
                    <c:v>4.041451884327343</c:v>
                  </c:pt>
                  <c:pt idx="19">
                    <c:v>1.5275252316518475</c:v>
                  </c:pt>
                  <c:pt idx="20">
                    <c:v>6.082762530298219</c:v>
                  </c:pt>
                  <c:pt idx="21">
                    <c:v>1.5275252316519963</c:v>
                  </c:pt>
                  <c:pt idx="22">
                    <c:v>1</c:v>
                  </c:pt>
                  <c:pt idx="23">
                    <c:v>1.5275252316519963</c:v>
                  </c:pt>
                </c:numCache>
              </c:numRef>
            </c:minus>
            <c:noEndCap val="0"/>
          </c:errBars>
          <c:val>
            <c:numRef>
              <c:f>'Needle ScFv'!$A$48:$X$48</c:f>
              <c:numCache/>
            </c:numRef>
          </c:val>
        </c:ser>
        <c:axId val="15203910"/>
        <c:axId val="2617463"/>
      </c:barChart>
      <c:catAx>
        <c:axId val="15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constructs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03910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not accounting pellet loss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INP!$A$76:$U$76</c:f>
              <c:numCache/>
            </c:numRef>
          </c:val>
        </c:ser>
        <c:axId val="10054874"/>
        <c:axId val="23385003"/>
      </c:bar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54874"/>
        <c:crossesAt val="1"/>
        <c:crossBetween val="between"/>
        <c:dispUnits/>
        <c:majorUnit val="1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accounting pellet loss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INP!$A$77:$U$77</c:f>
              <c:numCache/>
            </c:numRef>
          </c:val>
        </c:ser>
        <c:axId val="9138436"/>
        <c:axId val="15137061"/>
      </c:bar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accounting pellet loss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INP!$A$77:$U$77</c:f>
              <c:numCache/>
            </c:numRef>
          </c:val>
        </c:ser>
        <c:axId val="2015822"/>
        <c:axId val="18142399"/>
      </c:bar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822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 normalized averaged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'Needle ScFv'!$A$87:$X$87</c:f>
              <c:numCache/>
            </c:numRef>
          </c:val>
        </c:ser>
        <c:axId val="23557168"/>
        <c:axId val="10687921"/>
      </c:bar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7921"/>
        <c:crosses val="autoZero"/>
        <c:auto val="1"/>
        <c:lblOffset val="100"/>
        <c:noMultiLvlLbl val="0"/>
      </c:catAx>
      <c:valAx>
        <c:axId val="10687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57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 normalized averaged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'Needle ScFv'!$A$87:$X$87</c:f>
              <c:numCache/>
            </c:numRef>
          </c:val>
        </c:ser>
        <c:axId val="29082426"/>
        <c:axId val="60415243"/>
      </c:bar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15243"/>
        <c:crosses val="autoZero"/>
        <c:auto val="1"/>
        <c:lblOffset val="100"/>
        <c:noMultiLvlLbl val="0"/>
      </c:catAx>
      <c:valAx>
        <c:axId val="60415243"/>
        <c:scaling>
          <c:orientation val="minMax"/>
          <c:max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82426"/>
        <c:crossesAt val="1"/>
        <c:crossBetween val="between"/>
        <c:dispUnits/>
        <c:majorUnit val="5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averaged unnormalized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'Gliadin ScFv'!$A$43:$X$43</c:f>
              <c:numCache/>
            </c:numRef>
          </c:val>
        </c:ser>
        <c:axId val="6866276"/>
        <c:axId val="61796485"/>
      </c:barChart>
      <c:cat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6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averaged unnormalized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'Gliadin ScFv'!$A$44:$X$44</c:f>
                <c:numCache>
                  <c:ptCount val="24"/>
                  <c:pt idx="0">
                    <c:v>10.44030650891055</c:v>
                  </c:pt>
                  <c:pt idx="1">
                    <c:v>7.767453465154039</c:v>
                  </c:pt>
                  <c:pt idx="2">
                    <c:v>5.773502691896271</c:v>
                  </c:pt>
                  <c:pt idx="3">
                    <c:v>1.1547005383793172</c:v>
                  </c:pt>
                  <c:pt idx="4">
                    <c:v>13.316656236958774</c:v>
                  </c:pt>
                  <c:pt idx="5">
                    <c:v>7.023769168568471</c:v>
                  </c:pt>
                  <c:pt idx="6">
                    <c:v>3.605551275463989</c:v>
                  </c:pt>
                  <c:pt idx="7">
                    <c:v>3.055050463303918</c:v>
                  </c:pt>
                  <c:pt idx="8">
                    <c:v>1.7320508075688772</c:v>
                  </c:pt>
                  <c:pt idx="9">
                    <c:v>15.394804318340652</c:v>
                  </c:pt>
                  <c:pt idx="10">
                    <c:v>1.5275252316519963</c:v>
                  </c:pt>
                  <c:pt idx="11">
                    <c:v>2.516611478423523</c:v>
                  </c:pt>
                  <c:pt idx="12">
                    <c:v>2.309401076758437</c:v>
                  </c:pt>
                  <c:pt idx="13">
                    <c:v>1.7320508075688772</c:v>
                  </c:pt>
                  <c:pt idx="14">
                    <c:v>0.5773502691896586</c:v>
                  </c:pt>
                  <c:pt idx="15">
                    <c:v>2.08166599946606</c:v>
                  </c:pt>
                  <c:pt idx="16">
                    <c:v>303.5067269984867</c:v>
                  </c:pt>
                  <c:pt idx="17">
                    <c:v>186.52703110630898</c:v>
                  </c:pt>
                  <c:pt idx="18">
                    <c:v>3.0550504633038438</c:v>
                  </c:pt>
                  <c:pt idx="19">
                    <c:v>5.507570547286115</c:v>
                  </c:pt>
                  <c:pt idx="20">
                    <c:v>2.6457513110645907</c:v>
                  </c:pt>
                  <c:pt idx="21">
                    <c:v>8.660254037844387</c:v>
                  </c:pt>
                  <c:pt idx="22">
                    <c:v>1.5275252316518475</c:v>
                  </c:pt>
                  <c:pt idx="23">
                    <c:v>1</c:v>
                  </c:pt>
                </c:numCache>
              </c:numRef>
            </c:plus>
            <c:minus>
              <c:numRef>
                <c:f>'Gliadin ScFv'!$A$44:$X$44</c:f>
                <c:numCache>
                  <c:ptCount val="24"/>
                  <c:pt idx="0">
                    <c:v>10.44030650891055</c:v>
                  </c:pt>
                  <c:pt idx="1">
                    <c:v>7.767453465154039</c:v>
                  </c:pt>
                  <c:pt idx="2">
                    <c:v>5.773502691896271</c:v>
                  </c:pt>
                  <c:pt idx="3">
                    <c:v>1.1547005383793172</c:v>
                  </c:pt>
                  <c:pt idx="4">
                    <c:v>13.316656236958774</c:v>
                  </c:pt>
                  <c:pt idx="5">
                    <c:v>7.023769168568471</c:v>
                  </c:pt>
                  <c:pt idx="6">
                    <c:v>3.605551275463989</c:v>
                  </c:pt>
                  <c:pt idx="7">
                    <c:v>3.055050463303918</c:v>
                  </c:pt>
                  <c:pt idx="8">
                    <c:v>1.7320508075688772</c:v>
                  </c:pt>
                  <c:pt idx="9">
                    <c:v>15.394804318340652</c:v>
                  </c:pt>
                  <c:pt idx="10">
                    <c:v>1.5275252316519963</c:v>
                  </c:pt>
                  <c:pt idx="11">
                    <c:v>2.516611478423523</c:v>
                  </c:pt>
                  <c:pt idx="12">
                    <c:v>2.309401076758437</c:v>
                  </c:pt>
                  <c:pt idx="13">
                    <c:v>1.7320508075688772</c:v>
                  </c:pt>
                  <c:pt idx="14">
                    <c:v>0.5773502691896586</c:v>
                  </c:pt>
                  <c:pt idx="15">
                    <c:v>2.08166599946606</c:v>
                  </c:pt>
                  <c:pt idx="16">
                    <c:v>303.5067269984867</c:v>
                  </c:pt>
                  <c:pt idx="17">
                    <c:v>186.52703110630898</c:v>
                  </c:pt>
                  <c:pt idx="18">
                    <c:v>3.0550504633038438</c:v>
                  </c:pt>
                  <c:pt idx="19">
                    <c:v>5.507570547286115</c:v>
                  </c:pt>
                  <c:pt idx="20">
                    <c:v>2.6457513110645907</c:v>
                  </c:pt>
                  <c:pt idx="21">
                    <c:v>8.660254037844387</c:v>
                  </c:pt>
                  <c:pt idx="22">
                    <c:v>1.5275252316518475</c:v>
                  </c:pt>
                  <c:pt idx="23">
                    <c:v>1</c:v>
                  </c:pt>
                </c:numCache>
              </c:numRef>
            </c:minus>
            <c:noEndCap val="0"/>
          </c:errBars>
          <c:val>
            <c:numRef>
              <c:f>'Gliadin ScFv'!$A$43:$X$43</c:f>
              <c:numCache/>
            </c:numRef>
          </c:val>
        </c:ser>
        <c:axId val="19297454"/>
        <c:axId val="39459359"/>
      </c:bar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9359"/>
        <c:crosses val="autoZero"/>
        <c:auto val="1"/>
        <c:lblOffset val="100"/>
        <c:noMultiLvlLbl val="0"/>
      </c:catAx>
      <c:valAx>
        <c:axId val="3945935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7454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 normalized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'Gliadin ScFv'!$A$80:$X$80</c:f>
              <c:numCache/>
            </c:numRef>
          </c:val>
        </c:ser>
        <c:axId val="19589912"/>
        <c:axId val="42091481"/>
      </c:bar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9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OD normalized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'Gliadin ScFv'!$A$80:$X$80</c:f>
              <c:numCache/>
            </c:numRef>
          </c:val>
        </c:ser>
        <c:axId val="43279010"/>
        <c:axId val="53966771"/>
      </c:bar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90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KILR!$A$40:$U$40</c:f>
              <c:numCache/>
            </c:numRef>
          </c:val>
        </c:ser>
        <c:axId val="15938892"/>
        <c:axId val="9232301"/>
      </c:bar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3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7</xdr:col>
      <xdr:colOff>9525</xdr:colOff>
      <xdr:row>70</xdr:row>
      <xdr:rowOff>57150</xdr:rowOff>
    </xdr:to>
    <xdr:graphicFrame>
      <xdr:nvGraphicFramePr>
        <xdr:cNvPr id="1" name="Chart 1"/>
        <xdr:cNvGraphicFramePr/>
      </xdr:nvGraphicFramePr>
      <xdr:xfrm>
        <a:off x="0" y="8096250"/>
        <a:ext cx="75342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49</xdr:row>
      <xdr:rowOff>0</xdr:rowOff>
    </xdr:from>
    <xdr:to>
      <xdr:col>16</xdr:col>
      <xdr:colOff>19050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8467725" y="8096250"/>
        <a:ext cx="73533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88</xdr:row>
      <xdr:rowOff>19050</xdr:rowOff>
    </xdr:from>
    <xdr:to>
      <xdr:col>6</xdr:col>
      <xdr:colOff>0</xdr:colOff>
      <xdr:row>107</xdr:row>
      <xdr:rowOff>133350</xdr:rowOff>
    </xdr:to>
    <xdr:graphicFrame>
      <xdr:nvGraphicFramePr>
        <xdr:cNvPr id="3" name="Chart 3"/>
        <xdr:cNvGraphicFramePr/>
      </xdr:nvGraphicFramePr>
      <xdr:xfrm>
        <a:off x="19050" y="14430375"/>
        <a:ext cx="65436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88</xdr:row>
      <xdr:rowOff>0</xdr:rowOff>
    </xdr:from>
    <xdr:to>
      <xdr:col>13</xdr:col>
      <xdr:colOff>1171575</xdr:colOff>
      <xdr:row>107</xdr:row>
      <xdr:rowOff>123825</xdr:rowOff>
    </xdr:to>
    <xdr:graphicFrame>
      <xdr:nvGraphicFramePr>
        <xdr:cNvPr id="4" name="Chart 4"/>
        <xdr:cNvGraphicFramePr/>
      </xdr:nvGraphicFramePr>
      <xdr:xfrm>
        <a:off x="7524750" y="14411325"/>
        <a:ext cx="65532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152400</xdr:rowOff>
    </xdr:from>
    <xdr:to>
      <xdr:col>5</xdr:col>
      <xdr:colOff>704850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0" y="7115175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13</xdr:col>
      <xdr:colOff>466725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7019925" y="7124700"/>
        <a:ext cx="58959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81</xdr:row>
      <xdr:rowOff>19050</xdr:rowOff>
    </xdr:from>
    <xdr:to>
      <xdr:col>5</xdr:col>
      <xdr:colOff>723900</xdr:colOff>
      <xdr:row>99</xdr:row>
      <xdr:rowOff>85725</xdr:rowOff>
    </xdr:to>
    <xdr:graphicFrame>
      <xdr:nvGraphicFramePr>
        <xdr:cNvPr id="3" name="Chart 3"/>
        <xdr:cNvGraphicFramePr/>
      </xdr:nvGraphicFramePr>
      <xdr:xfrm>
        <a:off x="19050" y="13296900"/>
        <a:ext cx="58864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81</xdr:row>
      <xdr:rowOff>0</xdr:rowOff>
    </xdr:from>
    <xdr:to>
      <xdr:col>13</xdr:col>
      <xdr:colOff>466725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7019925" y="13277850"/>
        <a:ext cx="58959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6</xdr:col>
      <xdr:colOff>66675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0" y="6648450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12</xdr:col>
      <xdr:colOff>638175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6848475" y="6638925"/>
        <a:ext cx="58959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79</xdr:row>
      <xdr:rowOff>38100</xdr:rowOff>
    </xdr:from>
    <xdr:to>
      <xdr:col>6</xdr:col>
      <xdr:colOff>104775</xdr:colOff>
      <xdr:row>97</xdr:row>
      <xdr:rowOff>104775</xdr:rowOff>
    </xdr:to>
    <xdr:graphicFrame>
      <xdr:nvGraphicFramePr>
        <xdr:cNvPr id="3" name="Chart 3"/>
        <xdr:cNvGraphicFramePr/>
      </xdr:nvGraphicFramePr>
      <xdr:xfrm>
        <a:off x="38100" y="12992100"/>
        <a:ext cx="58864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1019175</xdr:colOff>
      <xdr:row>79</xdr:row>
      <xdr:rowOff>76200</xdr:rowOff>
    </xdr:from>
    <xdr:to>
      <xdr:col>12</xdr:col>
      <xdr:colOff>628650</xdr:colOff>
      <xdr:row>97</xdr:row>
      <xdr:rowOff>152400</xdr:rowOff>
    </xdr:to>
    <xdr:graphicFrame>
      <xdr:nvGraphicFramePr>
        <xdr:cNvPr id="4" name="Chart 4"/>
        <xdr:cNvGraphicFramePr/>
      </xdr:nvGraphicFramePr>
      <xdr:xfrm>
        <a:off x="6838950" y="13030200"/>
        <a:ext cx="58959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19050</xdr:rowOff>
    </xdr:from>
    <xdr:to>
      <xdr:col>5</xdr:col>
      <xdr:colOff>695325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19050" y="6819900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13</xdr:col>
      <xdr:colOff>190500</xdr:colOff>
      <xdr:row>60</xdr:row>
      <xdr:rowOff>76200</xdr:rowOff>
    </xdr:to>
    <xdr:graphicFrame>
      <xdr:nvGraphicFramePr>
        <xdr:cNvPr id="2" name="Chart 2"/>
        <xdr:cNvGraphicFramePr/>
      </xdr:nvGraphicFramePr>
      <xdr:xfrm>
        <a:off x="7010400" y="6800850"/>
        <a:ext cx="58959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38100</xdr:rowOff>
    </xdr:from>
    <xdr:to>
      <xdr:col>5</xdr:col>
      <xdr:colOff>676275</xdr:colOff>
      <xdr:row>99</xdr:row>
      <xdr:rowOff>104775</xdr:rowOff>
    </xdr:to>
    <xdr:graphicFrame>
      <xdr:nvGraphicFramePr>
        <xdr:cNvPr id="3" name="Chart 3"/>
        <xdr:cNvGraphicFramePr/>
      </xdr:nvGraphicFramePr>
      <xdr:xfrm>
        <a:off x="0" y="13315950"/>
        <a:ext cx="58864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81</xdr:row>
      <xdr:rowOff>0</xdr:rowOff>
    </xdr:from>
    <xdr:to>
      <xdr:col>13</xdr:col>
      <xdr:colOff>190500</xdr:colOff>
      <xdr:row>99</xdr:row>
      <xdr:rowOff>76200</xdr:rowOff>
    </xdr:to>
    <xdr:graphicFrame>
      <xdr:nvGraphicFramePr>
        <xdr:cNvPr id="4" name="Chart 5"/>
        <xdr:cNvGraphicFramePr/>
      </xdr:nvGraphicFramePr>
      <xdr:xfrm>
        <a:off x="7010400" y="13277850"/>
        <a:ext cx="58959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66675</xdr:rowOff>
    </xdr:from>
    <xdr:to>
      <xdr:col>6</xdr:col>
      <xdr:colOff>190500</xdr:colOff>
      <xdr:row>58</xdr:row>
      <xdr:rowOff>19050</xdr:rowOff>
    </xdr:to>
    <xdr:graphicFrame>
      <xdr:nvGraphicFramePr>
        <xdr:cNvPr id="1" name="Chart 6"/>
        <xdr:cNvGraphicFramePr/>
      </xdr:nvGraphicFramePr>
      <xdr:xfrm>
        <a:off x="0" y="6381750"/>
        <a:ext cx="64103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13</xdr:col>
      <xdr:colOff>171450</xdr:colOff>
      <xdr:row>57</xdr:row>
      <xdr:rowOff>123825</xdr:rowOff>
    </xdr:to>
    <xdr:graphicFrame>
      <xdr:nvGraphicFramePr>
        <xdr:cNvPr id="2" name="Chart 7"/>
        <xdr:cNvGraphicFramePr/>
      </xdr:nvGraphicFramePr>
      <xdr:xfrm>
        <a:off x="7286625" y="6315075"/>
        <a:ext cx="64198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78</xdr:row>
      <xdr:rowOff>19050</xdr:rowOff>
    </xdr:from>
    <xdr:to>
      <xdr:col>5</xdr:col>
      <xdr:colOff>885825</xdr:colOff>
      <xdr:row>96</xdr:row>
      <xdr:rowOff>85725</xdr:rowOff>
    </xdr:to>
    <xdr:graphicFrame>
      <xdr:nvGraphicFramePr>
        <xdr:cNvPr id="3" name="Chart 8"/>
        <xdr:cNvGraphicFramePr/>
      </xdr:nvGraphicFramePr>
      <xdr:xfrm>
        <a:off x="28575" y="12811125"/>
        <a:ext cx="58864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5</xdr:col>
      <xdr:colOff>866775</xdr:colOff>
      <xdr:row>116</xdr:row>
      <xdr:rowOff>76200</xdr:rowOff>
    </xdr:to>
    <xdr:graphicFrame>
      <xdr:nvGraphicFramePr>
        <xdr:cNvPr id="4" name="Chart 9"/>
        <xdr:cNvGraphicFramePr/>
      </xdr:nvGraphicFramePr>
      <xdr:xfrm>
        <a:off x="0" y="16030575"/>
        <a:ext cx="58959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85725</xdr:colOff>
      <xdr:row>78</xdr:row>
      <xdr:rowOff>19050</xdr:rowOff>
    </xdr:from>
    <xdr:to>
      <xdr:col>11</xdr:col>
      <xdr:colOff>742950</xdr:colOff>
      <xdr:row>96</xdr:row>
      <xdr:rowOff>85725</xdr:rowOff>
    </xdr:to>
    <xdr:graphicFrame>
      <xdr:nvGraphicFramePr>
        <xdr:cNvPr id="5" name="Chart 10"/>
        <xdr:cNvGraphicFramePr/>
      </xdr:nvGraphicFramePr>
      <xdr:xfrm>
        <a:off x="6305550" y="12811125"/>
        <a:ext cx="5886450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104775</xdr:colOff>
      <xdr:row>98</xdr:row>
      <xdr:rowOff>9525</xdr:rowOff>
    </xdr:from>
    <xdr:to>
      <xdr:col>11</xdr:col>
      <xdr:colOff>771525</xdr:colOff>
      <xdr:row>116</xdr:row>
      <xdr:rowOff>85725</xdr:rowOff>
    </xdr:to>
    <xdr:graphicFrame>
      <xdr:nvGraphicFramePr>
        <xdr:cNvPr id="6" name="Chart 11"/>
        <xdr:cNvGraphicFramePr/>
      </xdr:nvGraphicFramePr>
      <xdr:xfrm>
        <a:off x="6324600" y="16040100"/>
        <a:ext cx="5895975" cy="2990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workbookViewId="0" topLeftCell="F43">
      <selection activeCell="I73" sqref="I73"/>
    </sheetView>
  </sheetViews>
  <sheetFormatPr defaultColWidth="9.140625" defaultRowHeight="12.75"/>
  <cols>
    <col min="1" max="1" width="26.8515625" style="0" customWidth="1"/>
    <col min="2" max="2" width="19.00390625" style="0" customWidth="1"/>
    <col min="4" max="4" width="14.28125" style="0" customWidth="1"/>
    <col min="5" max="5" width="16.00390625" style="0" customWidth="1"/>
    <col min="6" max="6" width="13.140625" style="0" customWidth="1"/>
    <col min="7" max="7" width="14.421875" style="0" customWidth="1"/>
    <col min="8" max="8" width="14.140625" style="0" customWidth="1"/>
    <col min="9" max="9" width="13.57421875" style="0" customWidth="1"/>
    <col min="10" max="10" width="10.7109375" style="0" customWidth="1"/>
    <col min="11" max="11" width="14.28125" style="0" customWidth="1"/>
    <col min="12" max="12" width="15.140625" style="0" customWidth="1"/>
    <col min="13" max="13" width="12.8515625" style="0" customWidth="1"/>
    <col min="14" max="14" width="18.421875" style="0" customWidth="1"/>
    <col min="15" max="15" width="11.00390625" style="0" customWidth="1"/>
    <col min="16" max="16" width="14.00390625" style="0" customWidth="1"/>
    <col min="17" max="17" width="16.8515625" style="0" customWidth="1"/>
    <col min="18" max="18" width="16.28125" style="0" customWidth="1"/>
    <col min="19" max="19" width="11.7109375" style="0" customWidth="1"/>
    <col min="20" max="20" width="14.140625" style="0" customWidth="1"/>
    <col min="21" max="21" width="13.00390625" style="0" customWidth="1"/>
    <col min="23" max="23" width="18.7109375" style="0" customWidth="1"/>
    <col min="24" max="24" width="22.140625" style="0" customWidth="1"/>
  </cols>
  <sheetData>
    <row r="1" ht="12.75">
      <c r="A1" t="s">
        <v>0</v>
      </c>
    </row>
    <row r="2" spans="1:6" ht="12.75">
      <c r="A2" t="s">
        <v>1</v>
      </c>
      <c r="F2" s="1">
        <v>40032</v>
      </c>
    </row>
    <row r="3" spans="1:6" ht="12.75">
      <c r="A3" t="s">
        <v>2</v>
      </c>
      <c r="F3" s="2">
        <v>0.7485879629629629</v>
      </c>
    </row>
    <row r="5" spans="1:6" ht="12.75">
      <c r="A5" t="s">
        <v>3</v>
      </c>
      <c r="F5" s="3" t="s">
        <v>4</v>
      </c>
    </row>
    <row r="6" spans="1:7" ht="12.75">
      <c r="A6" t="s">
        <v>5</v>
      </c>
      <c r="F6">
        <v>488</v>
      </c>
      <c r="G6" t="s">
        <v>6</v>
      </c>
    </row>
    <row r="7" spans="1:7" ht="12.75">
      <c r="A7" t="s">
        <v>7</v>
      </c>
      <c r="F7">
        <v>575</v>
      </c>
      <c r="G7" t="s">
        <v>6</v>
      </c>
    </row>
    <row r="8" spans="1:7" ht="12.75">
      <c r="A8" t="s">
        <v>8</v>
      </c>
      <c r="F8">
        <v>20</v>
      </c>
      <c r="G8" t="s">
        <v>6</v>
      </c>
    </row>
    <row r="9" spans="1:7" ht="12.75">
      <c r="A9" t="s">
        <v>9</v>
      </c>
      <c r="F9">
        <v>20</v>
      </c>
      <c r="G9" t="s">
        <v>6</v>
      </c>
    </row>
    <row r="10" spans="1:6" ht="12.75">
      <c r="A10" t="s">
        <v>10</v>
      </c>
      <c r="F10">
        <v>50</v>
      </c>
    </row>
    <row r="11" spans="1:6" ht="12.75">
      <c r="A11" t="s">
        <v>11</v>
      </c>
      <c r="F11">
        <v>20</v>
      </c>
    </row>
    <row r="12" spans="1:6" ht="12.75">
      <c r="A12" t="s">
        <v>12</v>
      </c>
      <c r="F12" s="3" t="s">
        <v>13</v>
      </c>
    </row>
    <row r="13" spans="1:7" ht="12.75">
      <c r="A13" t="s">
        <v>14</v>
      </c>
      <c r="F13">
        <v>40</v>
      </c>
      <c r="G13" t="s">
        <v>15</v>
      </c>
    </row>
    <row r="14" spans="1:7" ht="12.75">
      <c r="A14" t="s">
        <v>16</v>
      </c>
      <c r="F14">
        <v>0</v>
      </c>
      <c r="G14" t="s">
        <v>15</v>
      </c>
    </row>
    <row r="15" spans="1:6" ht="12.75">
      <c r="A15" t="s">
        <v>17</v>
      </c>
      <c r="F15" s="3" t="s">
        <v>18</v>
      </c>
    </row>
    <row r="16" spans="1:7" ht="12.75">
      <c r="A16" t="s">
        <v>19</v>
      </c>
      <c r="F16">
        <v>5100</v>
      </c>
      <c r="G16" t="s">
        <v>20</v>
      </c>
    </row>
    <row r="17" spans="1:7" ht="12.75">
      <c r="A17" t="s">
        <v>21</v>
      </c>
      <c r="F17">
        <v>1</v>
      </c>
      <c r="G17" t="s">
        <v>22</v>
      </c>
    </row>
    <row r="18" spans="1:7" ht="12.75">
      <c r="A18" t="s">
        <v>23</v>
      </c>
      <c r="F18">
        <v>37</v>
      </c>
      <c r="G18" t="s">
        <v>24</v>
      </c>
    </row>
    <row r="19" spans="1:7" ht="12.75">
      <c r="A19" t="s">
        <v>25</v>
      </c>
      <c r="F19">
        <v>37</v>
      </c>
      <c r="G19" t="s">
        <v>24</v>
      </c>
    </row>
    <row r="21" spans="1:10" ht="12.75">
      <c r="A21" t="s">
        <v>26</v>
      </c>
      <c r="F21" t="s">
        <v>27</v>
      </c>
      <c r="I21">
        <v>37</v>
      </c>
      <c r="J21" t="s">
        <v>24</v>
      </c>
    </row>
    <row r="22" spans="1:13" ht="12.75">
      <c r="A22" s="4" t="s">
        <v>28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29</v>
      </c>
      <c r="B23" s="5">
        <v>93</v>
      </c>
      <c r="C23" s="5">
        <v>81</v>
      </c>
      <c r="D23" s="5">
        <v>82</v>
      </c>
      <c r="E23" s="5">
        <v>86</v>
      </c>
      <c r="F23" s="5">
        <v>75</v>
      </c>
      <c r="G23" s="5">
        <v>70</v>
      </c>
      <c r="H23" s="5">
        <v>64</v>
      </c>
      <c r="I23" s="5">
        <v>65</v>
      </c>
      <c r="J23" s="6">
        <v>25</v>
      </c>
      <c r="K23" s="5">
        <v>65</v>
      </c>
      <c r="L23" s="5">
        <v>53</v>
      </c>
      <c r="M23" s="5">
        <v>51</v>
      </c>
    </row>
    <row r="24" spans="1:13" ht="12.75">
      <c r="A24" s="4" t="s">
        <v>30</v>
      </c>
      <c r="B24" s="5">
        <v>82</v>
      </c>
      <c r="C24" s="5">
        <v>78</v>
      </c>
      <c r="D24" s="5">
        <v>75</v>
      </c>
      <c r="E24" s="5">
        <v>78</v>
      </c>
      <c r="F24" s="5">
        <v>82</v>
      </c>
      <c r="G24" s="5">
        <v>74</v>
      </c>
      <c r="H24" s="5">
        <v>72</v>
      </c>
      <c r="I24" s="5">
        <v>68</v>
      </c>
      <c r="J24" s="6">
        <v>23</v>
      </c>
      <c r="K24" s="5">
        <v>63</v>
      </c>
      <c r="L24" s="5">
        <v>54</v>
      </c>
      <c r="M24" s="5">
        <v>57</v>
      </c>
    </row>
    <row r="25" spans="1:13" ht="12.75">
      <c r="A25" s="4" t="s">
        <v>31</v>
      </c>
      <c r="B25" s="5">
        <v>92</v>
      </c>
      <c r="C25" s="5">
        <v>76</v>
      </c>
      <c r="D25" s="5">
        <v>69</v>
      </c>
      <c r="E25" s="5">
        <v>66</v>
      </c>
      <c r="F25" s="5">
        <v>68</v>
      </c>
      <c r="G25" s="5">
        <v>70</v>
      </c>
      <c r="H25" s="5">
        <v>66</v>
      </c>
      <c r="I25" s="5">
        <v>63</v>
      </c>
      <c r="J25" s="6">
        <v>25</v>
      </c>
      <c r="K25" s="5">
        <v>55</v>
      </c>
      <c r="L25" s="5">
        <v>50</v>
      </c>
      <c r="M25" s="5">
        <v>50</v>
      </c>
    </row>
    <row r="26" spans="1:13" ht="12.75">
      <c r="A26" s="4" t="s">
        <v>32</v>
      </c>
      <c r="B26" s="5">
        <v>73</v>
      </c>
      <c r="C26" s="5">
        <v>76</v>
      </c>
      <c r="D26" s="6">
        <v>24</v>
      </c>
      <c r="E26" s="5">
        <v>73</v>
      </c>
      <c r="F26" s="7">
        <v>2806</v>
      </c>
      <c r="G26" s="7">
        <v>3220</v>
      </c>
      <c r="H26" s="11">
        <v>55</v>
      </c>
      <c r="I26" s="9">
        <v>54</v>
      </c>
      <c r="J26" s="9">
        <v>55</v>
      </c>
      <c r="K26" s="9">
        <v>48</v>
      </c>
      <c r="L26" s="10">
        <v>54</v>
      </c>
      <c r="M26" s="10">
        <v>48</v>
      </c>
    </row>
    <row r="27" spans="1:13" ht="12.75">
      <c r="A27" s="4" t="s">
        <v>33</v>
      </c>
      <c r="B27" s="5">
        <v>76</v>
      </c>
      <c r="C27" s="5">
        <v>78</v>
      </c>
      <c r="D27" s="6">
        <v>25</v>
      </c>
      <c r="E27" s="5">
        <v>74</v>
      </c>
      <c r="F27" s="7">
        <v>2733</v>
      </c>
      <c r="G27" s="7">
        <v>3194</v>
      </c>
      <c r="H27" s="11">
        <v>52</v>
      </c>
      <c r="I27" s="9">
        <v>53</v>
      </c>
      <c r="J27" s="9">
        <v>45</v>
      </c>
      <c r="K27" s="9">
        <v>47</v>
      </c>
      <c r="L27" s="10">
        <v>55</v>
      </c>
      <c r="M27" s="10">
        <v>50</v>
      </c>
    </row>
    <row r="28" spans="1:13" ht="12.75">
      <c r="A28" s="4" t="s">
        <v>34</v>
      </c>
      <c r="B28" s="5">
        <v>54</v>
      </c>
      <c r="C28" s="5">
        <v>50</v>
      </c>
      <c r="D28" s="6">
        <v>26</v>
      </c>
      <c r="E28" s="5">
        <v>71</v>
      </c>
      <c r="F28" s="7">
        <v>2818</v>
      </c>
      <c r="G28" s="7">
        <v>3345</v>
      </c>
      <c r="H28" s="11">
        <v>60</v>
      </c>
      <c r="I28" s="9">
        <v>51</v>
      </c>
      <c r="J28" s="9">
        <v>56</v>
      </c>
      <c r="K28" s="9">
        <v>50</v>
      </c>
      <c r="L28" s="10">
        <v>53</v>
      </c>
      <c r="M28" s="10">
        <v>51</v>
      </c>
    </row>
    <row r="29" spans="1:13" ht="12.75">
      <c r="A29" s="4" t="s">
        <v>35</v>
      </c>
      <c r="B29" s="6">
        <v>27</v>
      </c>
      <c r="C29" s="6">
        <v>25</v>
      </c>
      <c r="D29" s="6">
        <v>24</v>
      </c>
      <c r="E29" s="6">
        <v>23</v>
      </c>
      <c r="F29" s="6">
        <v>25</v>
      </c>
      <c r="G29" s="6">
        <v>25</v>
      </c>
      <c r="H29" s="6">
        <v>26</v>
      </c>
      <c r="I29" s="6">
        <v>24</v>
      </c>
      <c r="J29" s="6">
        <v>27</v>
      </c>
      <c r="K29" s="6">
        <v>23</v>
      </c>
      <c r="L29" s="6">
        <v>26</v>
      </c>
      <c r="M29" s="6">
        <v>25</v>
      </c>
    </row>
    <row r="30" spans="1:13" ht="12.75">
      <c r="A30" s="4" t="s">
        <v>36</v>
      </c>
      <c r="B30" s="6">
        <v>25</v>
      </c>
      <c r="C30" s="6">
        <v>26</v>
      </c>
      <c r="D30" s="6">
        <v>23</v>
      </c>
      <c r="E30" s="6">
        <v>25</v>
      </c>
      <c r="F30" s="6">
        <v>24</v>
      </c>
      <c r="G30" s="6">
        <v>25</v>
      </c>
      <c r="H30" s="6">
        <v>24</v>
      </c>
      <c r="I30" s="6">
        <v>23</v>
      </c>
      <c r="J30" s="6">
        <v>25</v>
      </c>
      <c r="K30" s="6">
        <v>25</v>
      </c>
      <c r="L30" s="6">
        <v>24</v>
      </c>
      <c r="M30" s="6">
        <v>24</v>
      </c>
    </row>
    <row r="32" spans="1:24" ht="12.75">
      <c r="A32" t="s">
        <v>37</v>
      </c>
      <c r="B32" t="s">
        <v>38</v>
      </c>
      <c r="C32" t="s">
        <v>39</v>
      </c>
      <c r="D32" t="s">
        <v>40</v>
      </c>
      <c r="E32" t="s">
        <v>41</v>
      </c>
      <c r="F32" t="s">
        <v>42</v>
      </c>
      <c r="G32" t="s">
        <v>43</v>
      </c>
      <c r="H32" t="s">
        <v>44</v>
      </c>
      <c r="I32" t="s">
        <v>45</v>
      </c>
      <c r="J32" t="s">
        <v>46</v>
      </c>
      <c r="K32" t="s">
        <v>47</v>
      </c>
      <c r="L32" t="s">
        <v>48</v>
      </c>
      <c r="M32" t="s">
        <v>49</v>
      </c>
      <c r="N32" t="s">
        <v>50</v>
      </c>
      <c r="O32" t="s">
        <v>51</v>
      </c>
      <c r="P32" t="s">
        <v>52</v>
      </c>
      <c r="Q32" t="s">
        <v>54</v>
      </c>
      <c r="R32" t="s">
        <v>55</v>
      </c>
      <c r="S32" t="s">
        <v>53</v>
      </c>
      <c r="T32" t="s">
        <v>56</v>
      </c>
      <c r="U32" t="s">
        <v>57</v>
      </c>
      <c r="V32" t="s">
        <v>58</v>
      </c>
      <c r="W32" t="s">
        <v>59</v>
      </c>
      <c r="X32" t="s">
        <v>60</v>
      </c>
    </row>
    <row r="33" spans="1:24" ht="12.75">
      <c r="A33" s="5">
        <v>93</v>
      </c>
      <c r="B33" s="5">
        <v>81</v>
      </c>
      <c r="C33" s="5">
        <v>82</v>
      </c>
      <c r="D33" s="5">
        <v>86</v>
      </c>
      <c r="E33" s="5">
        <v>75</v>
      </c>
      <c r="F33" s="5">
        <v>70</v>
      </c>
      <c r="G33" s="5">
        <v>64</v>
      </c>
      <c r="H33" s="5">
        <v>65</v>
      </c>
      <c r="I33" s="6">
        <v>25</v>
      </c>
      <c r="J33" s="5">
        <v>65</v>
      </c>
      <c r="K33" s="5">
        <v>53</v>
      </c>
      <c r="L33" s="5">
        <v>51</v>
      </c>
      <c r="M33" s="5">
        <v>73</v>
      </c>
      <c r="N33" s="5">
        <v>76</v>
      </c>
      <c r="O33" s="6">
        <v>24</v>
      </c>
      <c r="P33" s="5">
        <v>73</v>
      </c>
      <c r="Q33" s="8">
        <v>2806</v>
      </c>
      <c r="R33" s="8">
        <v>3220</v>
      </c>
      <c r="S33" s="11">
        <v>55</v>
      </c>
      <c r="T33" s="9">
        <v>54</v>
      </c>
      <c r="U33" s="9">
        <v>55</v>
      </c>
      <c r="V33" s="9">
        <v>48</v>
      </c>
      <c r="W33" s="10">
        <v>54</v>
      </c>
      <c r="X33" s="10">
        <v>48</v>
      </c>
    </row>
    <row r="34" spans="1:24" ht="12.75">
      <c r="A34" s="5">
        <v>82</v>
      </c>
      <c r="B34" s="5">
        <v>78</v>
      </c>
      <c r="C34" s="5">
        <v>75</v>
      </c>
      <c r="D34" s="5">
        <v>78</v>
      </c>
      <c r="E34" s="5">
        <v>82</v>
      </c>
      <c r="F34" s="5">
        <v>74</v>
      </c>
      <c r="G34" s="5">
        <v>72</v>
      </c>
      <c r="H34" s="5">
        <v>68</v>
      </c>
      <c r="I34" s="6">
        <v>23</v>
      </c>
      <c r="J34" s="5">
        <v>63</v>
      </c>
      <c r="K34" s="5">
        <v>54</v>
      </c>
      <c r="L34" s="5">
        <v>57</v>
      </c>
      <c r="M34" s="5">
        <v>76</v>
      </c>
      <c r="N34" s="5">
        <v>78</v>
      </c>
      <c r="O34" s="6">
        <v>25</v>
      </c>
      <c r="P34" s="5">
        <v>74</v>
      </c>
      <c r="Q34" s="8">
        <v>2733</v>
      </c>
      <c r="R34" s="8">
        <v>3194</v>
      </c>
      <c r="S34" s="11">
        <v>52</v>
      </c>
      <c r="T34" s="9">
        <v>53</v>
      </c>
      <c r="U34" s="9">
        <v>45</v>
      </c>
      <c r="V34" s="9">
        <v>47</v>
      </c>
      <c r="W34" s="10">
        <v>55</v>
      </c>
      <c r="X34" s="10">
        <v>50</v>
      </c>
    </row>
    <row r="35" spans="1:24" ht="12.75">
      <c r="A35" s="5">
        <v>92</v>
      </c>
      <c r="B35" s="5">
        <v>76</v>
      </c>
      <c r="C35" s="5">
        <v>69</v>
      </c>
      <c r="D35" s="5">
        <v>66</v>
      </c>
      <c r="E35" s="5">
        <v>68</v>
      </c>
      <c r="F35" s="5">
        <v>70</v>
      </c>
      <c r="G35" s="5">
        <v>66</v>
      </c>
      <c r="H35" s="5">
        <v>63</v>
      </c>
      <c r="I35" s="6">
        <v>25</v>
      </c>
      <c r="J35" s="5">
        <v>55</v>
      </c>
      <c r="K35" s="5">
        <v>50</v>
      </c>
      <c r="L35" s="5">
        <v>50</v>
      </c>
      <c r="M35" s="5">
        <v>54</v>
      </c>
      <c r="N35" s="5">
        <v>50</v>
      </c>
      <c r="O35" s="6">
        <v>26</v>
      </c>
      <c r="P35" s="5">
        <v>71</v>
      </c>
      <c r="Q35" s="8">
        <v>2818</v>
      </c>
      <c r="R35" s="8">
        <v>3345</v>
      </c>
      <c r="S35" s="11">
        <v>60</v>
      </c>
      <c r="T35" s="9">
        <v>51</v>
      </c>
      <c r="U35" s="9">
        <v>56</v>
      </c>
      <c r="V35" s="9">
        <v>50</v>
      </c>
      <c r="W35" s="10">
        <v>53</v>
      </c>
      <c r="X35" s="10">
        <v>51</v>
      </c>
    </row>
    <row r="37" spans="1:5" ht="12.75">
      <c r="A37" s="13"/>
      <c r="B37" s="13"/>
      <c r="C37" s="13"/>
      <c r="D37" s="13"/>
      <c r="E37" s="13"/>
    </row>
    <row r="41" ht="25.5">
      <c r="A41" s="12" t="s">
        <v>61</v>
      </c>
    </row>
    <row r="42" spans="1:24" ht="12.75">
      <c r="A42" s="13">
        <f>AVERAGE(A33:A35)</f>
        <v>89</v>
      </c>
      <c r="B42" s="13">
        <f aca="true" t="shared" si="0" ref="B42:X42">AVERAGE(B33:B35)</f>
        <v>78.33333333333333</v>
      </c>
      <c r="C42" s="13">
        <f t="shared" si="0"/>
        <v>75.33333333333333</v>
      </c>
      <c r="D42" s="13">
        <f t="shared" si="0"/>
        <v>76.66666666666667</v>
      </c>
      <c r="E42" s="13">
        <f t="shared" si="0"/>
        <v>75</v>
      </c>
      <c r="F42" s="13">
        <f t="shared" si="0"/>
        <v>71.33333333333333</v>
      </c>
      <c r="G42" s="13">
        <f t="shared" si="0"/>
        <v>67.33333333333333</v>
      </c>
      <c r="H42" s="13">
        <f t="shared" si="0"/>
        <v>65.33333333333333</v>
      </c>
      <c r="I42" s="13">
        <f t="shared" si="0"/>
        <v>24.333333333333332</v>
      </c>
      <c r="J42" s="13">
        <f t="shared" si="0"/>
        <v>61</v>
      </c>
      <c r="K42" s="13">
        <f t="shared" si="0"/>
        <v>52.333333333333336</v>
      </c>
      <c r="L42" s="13">
        <f t="shared" si="0"/>
        <v>52.666666666666664</v>
      </c>
      <c r="M42" s="13">
        <f>AVERAGE(M33:M35)</f>
        <v>67.66666666666667</v>
      </c>
      <c r="N42" s="13">
        <f t="shared" si="0"/>
        <v>68</v>
      </c>
      <c r="O42" s="13">
        <f t="shared" si="0"/>
        <v>25</v>
      </c>
      <c r="P42" s="13">
        <f t="shared" si="0"/>
        <v>72.66666666666667</v>
      </c>
      <c r="Q42" s="13">
        <f t="shared" si="0"/>
        <v>2785.6666666666665</v>
      </c>
      <c r="R42" s="13">
        <f t="shared" si="0"/>
        <v>3253</v>
      </c>
      <c r="S42" s="13">
        <f t="shared" si="0"/>
        <v>55.666666666666664</v>
      </c>
      <c r="T42" s="13">
        <f t="shared" si="0"/>
        <v>52.666666666666664</v>
      </c>
      <c r="U42" s="13">
        <f t="shared" si="0"/>
        <v>52</v>
      </c>
      <c r="V42" s="13">
        <f t="shared" si="0"/>
        <v>48.333333333333336</v>
      </c>
      <c r="W42" s="13">
        <f t="shared" si="0"/>
        <v>54</v>
      </c>
      <c r="X42" s="13">
        <f t="shared" si="0"/>
        <v>49.666666666666664</v>
      </c>
    </row>
    <row r="44" ht="12.75">
      <c r="A44" t="s">
        <v>62</v>
      </c>
    </row>
    <row r="45" ht="12.75">
      <c r="A45" s="13">
        <f>AVERAGE(D26:D28)</f>
        <v>25</v>
      </c>
    </row>
    <row r="47" ht="12.75">
      <c r="A47" t="s">
        <v>63</v>
      </c>
    </row>
    <row r="48" spans="1:24" ht="12.75">
      <c r="A48" s="13">
        <f>A42-25</f>
        <v>64</v>
      </c>
      <c r="B48" s="13">
        <f aca="true" t="shared" si="1" ref="B48:X48">B42-25</f>
        <v>53.33333333333333</v>
      </c>
      <c r="C48" s="13">
        <f t="shared" si="1"/>
        <v>50.33333333333333</v>
      </c>
      <c r="D48" s="13">
        <f t="shared" si="1"/>
        <v>51.66666666666667</v>
      </c>
      <c r="E48" s="13">
        <f t="shared" si="1"/>
        <v>50</v>
      </c>
      <c r="F48" s="13">
        <f t="shared" si="1"/>
        <v>46.33333333333333</v>
      </c>
      <c r="G48" s="13">
        <f t="shared" si="1"/>
        <v>42.33333333333333</v>
      </c>
      <c r="H48" s="13">
        <f t="shared" si="1"/>
        <v>40.33333333333333</v>
      </c>
      <c r="I48" s="13">
        <f t="shared" si="1"/>
        <v>-0.6666666666666679</v>
      </c>
      <c r="J48" s="13">
        <f t="shared" si="1"/>
        <v>36</v>
      </c>
      <c r="K48" s="13">
        <f t="shared" si="1"/>
        <v>27.333333333333336</v>
      </c>
      <c r="L48" s="13">
        <f t="shared" si="1"/>
        <v>27.666666666666664</v>
      </c>
      <c r="M48" s="13">
        <f t="shared" si="1"/>
        <v>42.66666666666667</v>
      </c>
      <c r="N48" s="13">
        <f t="shared" si="1"/>
        <v>43</v>
      </c>
      <c r="O48" s="13">
        <f t="shared" si="1"/>
        <v>0</v>
      </c>
      <c r="P48" s="13">
        <f t="shared" si="1"/>
        <v>47.66666666666667</v>
      </c>
      <c r="Q48" s="13">
        <f t="shared" si="1"/>
        <v>2760.6666666666665</v>
      </c>
      <c r="R48" s="13">
        <f t="shared" si="1"/>
        <v>3228</v>
      </c>
      <c r="S48" s="13">
        <f t="shared" si="1"/>
        <v>30.666666666666664</v>
      </c>
      <c r="T48" s="13">
        <f t="shared" si="1"/>
        <v>27.666666666666664</v>
      </c>
      <c r="U48" s="13">
        <f t="shared" si="1"/>
        <v>27</v>
      </c>
      <c r="V48" s="13">
        <f t="shared" si="1"/>
        <v>23.333333333333336</v>
      </c>
      <c r="W48" s="13">
        <f t="shared" si="1"/>
        <v>29</v>
      </c>
      <c r="X48" s="13">
        <f t="shared" si="1"/>
        <v>24.666666666666664</v>
      </c>
    </row>
    <row r="49" spans="1:24" ht="12.75">
      <c r="A49">
        <f>STDEV(A33:A35)</f>
        <v>6.082762530298219</v>
      </c>
      <c r="B49">
        <f aca="true" t="shared" si="2" ref="B49:X49">STDEV(B33:B35)</f>
        <v>2.516611478423704</v>
      </c>
      <c r="C49">
        <f t="shared" si="2"/>
        <v>6.506407098647759</v>
      </c>
      <c r="D49">
        <f t="shared" si="2"/>
        <v>10.066445913694363</v>
      </c>
      <c r="E49">
        <f t="shared" si="2"/>
        <v>7</v>
      </c>
      <c r="F49">
        <f t="shared" si="2"/>
        <v>2.309401076758437</v>
      </c>
      <c r="G49">
        <f t="shared" si="2"/>
        <v>4.163331998932229</v>
      </c>
      <c r="H49">
        <f t="shared" si="2"/>
        <v>2.516611478423523</v>
      </c>
      <c r="I49">
        <f t="shared" si="2"/>
        <v>1.154700538379268</v>
      </c>
      <c r="J49">
        <f t="shared" si="2"/>
        <v>5.291502622129181</v>
      </c>
      <c r="K49">
        <f t="shared" si="2"/>
        <v>2.08166599946606</v>
      </c>
      <c r="L49">
        <f t="shared" si="2"/>
        <v>3.7859388972001424</v>
      </c>
      <c r="M49">
        <f t="shared" si="2"/>
        <v>11.93035344544884</v>
      </c>
      <c r="N49">
        <f t="shared" si="2"/>
        <v>15.620499351813308</v>
      </c>
      <c r="O49">
        <f t="shared" si="2"/>
        <v>1</v>
      </c>
      <c r="P49">
        <f t="shared" si="2"/>
        <v>1.5275252316518475</v>
      </c>
      <c r="Q49">
        <f t="shared" si="2"/>
        <v>46.003623045733626</v>
      </c>
      <c r="R49">
        <f t="shared" si="2"/>
        <v>80.72793816269557</v>
      </c>
      <c r="S49">
        <f t="shared" si="2"/>
        <v>4.041451884327343</v>
      </c>
      <c r="T49">
        <f t="shared" si="2"/>
        <v>1.5275252316518475</v>
      </c>
      <c r="U49">
        <f t="shared" si="2"/>
        <v>6.082762530298219</v>
      </c>
      <c r="V49">
        <f t="shared" si="2"/>
        <v>1.5275252316519963</v>
      </c>
      <c r="W49">
        <f t="shared" si="2"/>
        <v>1</v>
      </c>
      <c r="X49">
        <f t="shared" si="2"/>
        <v>1.5275252316519963</v>
      </c>
    </row>
    <row r="72" ht="12.75">
      <c r="I72" t="s">
        <v>85</v>
      </c>
    </row>
    <row r="74" ht="12.75">
      <c r="A74" t="s">
        <v>64</v>
      </c>
    </row>
    <row r="75" spans="1:24" ht="12.75">
      <c r="A75" t="s">
        <v>37</v>
      </c>
      <c r="B75" t="s">
        <v>38</v>
      </c>
      <c r="C75" t="s">
        <v>39</v>
      </c>
      <c r="D75" t="s">
        <v>40</v>
      </c>
      <c r="E75" t="s">
        <v>41</v>
      </c>
      <c r="F75" t="s">
        <v>42</v>
      </c>
      <c r="G75" t="s">
        <v>43</v>
      </c>
      <c r="H75" t="s">
        <v>44</v>
      </c>
      <c r="I75" s="15" t="s">
        <v>45</v>
      </c>
      <c r="J75" t="s">
        <v>46</v>
      </c>
      <c r="K75" t="s">
        <v>47</v>
      </c>
      <c r="L75" t="s">
        <v>48</v>
      </c>
      <c r="M75" t="s">
        <v>49</v>
      </c>
      <c r="N75" t="s">
        <v>50</v>
      </c>
      <c r="O75" s="15" t="s">
        <v>51</v>
      </c>
      <c r="P75" t="s">
        <v>52</v>
      </c>
      <c r="Q75" t="s">
        <v>54</v>
      </c>
      <c r="R75" t="s">
        <v>55</v>
      </c>
      <c r="S75" t="s">
        <v>53</v>
      </c>
      <c r="T75" t="s">
        <v>56</v>
      </c>
      <c r="U75" t="s">
        <v>57</v>
      </c>
      <c r="V75" t="s">
        <v>58</v>
      </c>
      <c r="W75" t="s">
        <v>59</v>
      </c>
      <c r="X75" t="s">
        <v>60</v>
      </c>
    </row>
    <row r="76" spans="1:24" ht="12.75">
      <c r="A76" s="14">
        <v>0.3176</v>
      </c>
      <c r="B76" s="14">
        <v>0.4043</v>
      </c>
      <c r="C76" s="14">
        <v>0.4102</v>
      </c>
      <c r="D76" s="14">
        <v>0.4236</v>
      </c>
      <c r="E76" s="14">
        <v>0.3541</v>
      </c>
      <c r="F76" s="14">
        <v>0.3827</v>
      </c>
      <c r="G76" s="14">
        <v>0.3951</v>
      </c>
      <c r="H76" s="14">
        <v>0.4041</v>
      </c>
      <c r="I76" s="16">
        <v>0.0447</v>
      </c>
      <c r="J76" s="14">
        <v>0.411</v>
      </c>
      <c r="K76" s="14">
        <v>0.3805</v>
      </c>
      <c r="L76" s="14">
        <v>0.3363</v>
      </c>
      <c r="M76" s="14">
        <v>0.3097</v>
      </c>
      <c r="N76" s="14">
        <v>0.327</v>
      </c>
      <c r="O76" s="16">
        <v>0.0428</v>
      </c>
      <c r="P76" s="14">
        <v>0.3514</v>
      </c>
      <c r="Q76" s="14">
        <v>0.2178</v>
      </c>
      <c r="R76" s="14">
        <v>0.2267</v>
      </c>
      <c r="S76" s="14">
        <v>0.2426</v>
      </c>
      <c r="T76" s="14">
        <v>0.2381</v>
      </c>
      <c r="U76" s="14">
        <v>0.272</v>
      </c>
      <c r="V76" s="14">
        <v>0.2673</v>
      </c>
      <c r="W76" s="14">
        <v>0.2554</v>
      </c>
      <c r="X76" s="14">
        <v>0.2626</v>
      </c>
    </row>
    <row r="77" spans="1:24" ht="12.75">
      <c r="A77" s="14">
        <v>0.3326</v>
      </c>
      <c r="B77" s="14">
        <v>0.412</v>
      </c>
      <c r="C77" s="14">
        <v>0.4061</v>
      </c>
      <c r="D77" s="14">
        <v>0.3989</v>
      </c>
      <c r="E77" s="14">
        <v>0.4247</v>
      </c>
      <c r="F77" s="14">
        <v>0.4254</v>
      </c>
      <c r="G77" s="14">
        <v>0.4384</v>
      </c>
      <c r="H77" s="14">
        <v>0.4013</v>
      </c>
      <c r="I77" s="16">
        <v>0.0449</v>
      </c>
      <c r="J77" s="14">
        <v>0.3949</v>
      </c>
      <c r="K77" s="14">
        <v>0.4354</v>
      </c>
      <c r="L77" s="14">
        <v>0.3646</v>
      </c>
      <c r="M77" s="14">
        <v>0.3196</v>
      </c>
      <c r="N77" s="14">
        <v>0.3353</v>
      </c>
      <c r="O77" s="16">
        <v>0.047</v>
      </c>
      <c r="P77" s="14">
        <v>0.366</v>
      </c>
      <c r="Q77" s="14">
        <v>0.2111</v>
      </c>
      <c r="R77" s="14">
        <v>0.2326</v>
      </c>
      <c r="S77" s="14">
        <v>0.2499</v>
      </c>
      <c r="T77" s="14">
        <v>0.2348</v>
      </c>
      <c r="U77" s="14">
        <v>0.2775</v>
      </c>
      <c r="V77" s="14">
        <v>0.2373</v>
      </c>
      <c r="W77" s="14">
        <v>0.2513</v>
      </c>
      <c r="X77" s="14">
        <v>0.2158</v>
      </c>
    </row>
    <row r="78" spans="1:24" ht="12.75">
      <c r="A78" s="14">
        <v>0.298</v>
      </c>
      <c r="B78" s="14">
        <v>0.3565</v>
      </c>
      <c r="C78" s="14">
        <v>0.3555</v>
      </c>
      <c r="D78" s="14">
        <v>0.3531</v>
      </c>
      <c r="E78" s="14">
        <v>0.335</v>
      </c>
      <c r="F78" s="14">
        <v>0.3611</v>
      </c>
      <c r="G78" s="14">
        <v>0.3705</v>
      </c>
      <c r="H78" s="14">
        <v>0.3855</v>
      </c>
      <c r="I78" s="16">
        <v>0.0585</v>
      </c>
      <c r="J78" s="14">
        <v>0.3766</v>
      </c>
      <c r="K78" s="14">
        <v>0.3503</v>
      </c>
      <c r="L78" s="14">
        <v>0.2982</v>
      </c>
      <c r="M78" s="14">
        <v>0.3243</v>
      </c>
      <c r="N78" s="14">
        <v>0.3258</v>
      </c>
      <c r="O78" s="16">
        <v>0.0654</v>
      </c>
      <c r="P78" s="14">
        <v>0.3813</v>
      </c>
      <c r="Q78" s="14">
        <v>0.2178</v>
      </c>
      <c r="R78" s="14">
        <v>0.2412</v>
      </c>
      <c r="S78" s="14">
        <v>0.2521</v>
      </c>
      <c r="T78" s="14">
        <v>0.2224</v>
      </c>
      <c r="U78" s="14">
        <v>0.271</v>
      </c>
      <c r="V78" s="14">
        <v>0.2473</v>
      </c>
      <c r="W78" s="14">
        <v>0.2425</v>
      </c>
      <c r="X78" s="14">
        <v>0.224</v>
      </c>
    </row>
    <row r="79" spans="1:15" ht="12.75">
      <c r="A79" s="14"/>
      <c r="B79" s="14"/>
      <c r="C79" s="14"/>
      <c r="D79" s="14"/>
      <c r="I79" s="15"/>
      <c r="O79" s="15"/>
    </row>
    <row r="80" spans="1:15" ht="12.75">
      <c r="A80" s="14" t="s">
        <v>65</v>
      </c>
      <c r="B80" s="14"/>
      <c r="C80" s="14"/>
      <c r="D80" s="14"/>
      <c r="I80" s="15"/>
      <c r="O80" s="15"/>
    </row>
    <row r="81" spans="1:24" ht="12.75">
      <c r="A81" s="14">
        <f>AVERAGE(A76:A78)</f>
        <v>0.31606666666666666</v>
      </c>
      <c r="B81" s="14">
        <f aca="true" t="shared" si="3" ref="B81:X81">AVERAGE(B76:B78)</f>
        <v>0.39093333333333335</v>
      </c>
      <c r="C81" s="14">
        <f t="shared" si="3"/>
        <v>0.3906</v>
      </c>
      <c r="D81" s="14">
        <f t="shared" si="3"/>
        <v>0.39186666666666664</v>
      </c>
      <c r="E81" s="14">
        <f t="shared" si="3"/>
        <v>0.3712666666666667</v>
      </c>
      <c r="F81" s="14">
        <f t="shared" si="3"/>
        <v>0.3897333333333333</v>
      </c>
      <c r="G81" s="14">
        <f t="shared" si="3"/>
        <v>0.4013333333333333</v>
      </c>
      <c r="H81" s="14">
        <f t="shared" si="3"/>
        <v>0.3969666666666667</v>
      </c>
      <c r="I81" s="16">
        <f t="shared" si="3"/>
        <v>0.04936666666666667</v>
      </c>
      <c r="J81" s="14">
        <f t="shared" si="3"/>
        <v>0.3941666666666666</v>
      </c>
      <c r="K81" s="14">
        <f t="shared" si="3"/>
        <v>0.3887333333333334</v>
      </c>
      <c r="L81" s="14">
        <f t="shared" si="3"/>
        <v>0.33303333333333335</v>
      </c>
      <c r="M81" s="14">
        <f>AVERAGE(M76:M78)</f>
        <v>0.3178666666666667</v>
      </c>
      <c r="N81" s="14">
        <f t="shared" si="3"/>
        <v>0.32936666666666664</v>
      </c>
      <c r="O81" s="16">
        <f t="shared" si="3"/>
        <v>0.05173333333333333</v>
      </c>
      <c r="P81" s="14">
        <f t="shared" si="3"/>
        <v>0.36623333333333336</v>
      </c>
      <c r="Q81" s="14">
        <f t="shared" si="3"/>
        <v>0.21556666666666668</v>
      </c>
      <c r="R81" s="14">
        <f t="shared" si="3"/>
        <v>0.2335</v>
      </c>
      <c r="S81" s="14">
        <f t="shared" si="3"/>
        <v>0.2482</v>
      </c>
      <c r="T81" s="14">
        <f t="shared" si="3"/>
        <v>0.23176666666666668</v>
      </c>
      <c r="U81" s="14">
        <f t="shared" si="3"/>
        <v>0.2735</v>
      </c>
      <c r="V81" s="14">
        <f t="shared" si="3"/>
        <v>0.2506333333333333</v>
      </c>
      <c r="W81" s="14">
        <f t="shared" si="3"/>
        <v>0.24973333333333336</v>
      </c>
      <c r="X81" s="14">
        <f t="shared" si="3"/>
        <v>0.23413333333333333</v>
      </c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14" t="s">
        <v>66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24" ht="12.75">
      <c r="A84" s="17">
        <f>A81-0.05</f>
        <v>0.2660666666666667</v>
      </c>
      <c r="B84" s="17">
        <f aca="true" t="shared" si="4" ref="B84:X84">B81-0.05</f>
        <v>0.34093333333333337</v>
      </c>
      <c r="C84" s="17">
        <f t="shared" si="4"/>
        <v>0.3406</v>
      </c>
      <c r="D84" s="17">
        <f t="shared" si="4"/>
        <v>0.34186666666666665</v>
      </c>
      <c r="E84" s="17">
        <f t="shared" si="4"/>
        <v>0.3212666666666667</v>
      </c>
      <c r="F84" s="17">
        <f t="shared" si="4"/>
        <v>0.33973333333333333</v>
      </c>
      <c r="G84" s="17">
        <f t="shared" si="4"/>
        <v>0.35133333333333333</v>
      </c>
      <c r="H84" s="17">
        <f t="shared" si="4"/>
        <v>0.3469666666666667</v>
      </c>
      <c r="I84" s="17">
        <f t="shared" si="4"/>
        <v>-0.000633333333333333</v>
      </c>
      <c r="J84" s="17">
        <f t="shared" si="4"/>
        <v>0.3441666666666666</v>
      </c>
      <c r="K84" s="17">
        <f t="shared" si="4"/>
        <v>0.3387333333333334</v>
      </c>
      <c r="L84" s="17">
        <f t="shared" si="4"/>
        <v>0.28303333333333336</v>
      </c>
      <c r="M84" s="17">
        <f t="shared" si="4"/>
        <v>0.2678666666666667</v>
      </c>
      <c r="N84" s="17">
        <f t="shared" si="4"/>
        <v>0.27936666666666665</v>
      </c>
      <c r="O84" s="17">
        <f t="shared" si="4"/>
        <v>0.0017333333333333298</v>
      </c>
      <c r="P84" s="17">
        <f t="shared" si="4"/>
        <v>0.31623333333333337</v>
      </c>
      <c r="Q84" s="17">
        <f t="shared" si="4"/>
        <v>0.1655666666666667</v>
      </c>
      <c r="R84" s="17">
        <f t="shared" si="4"/>
        <v>0.1835</v>
      </c>
      <c r="S84" s="17">
        <f t="shared" si="4"/>
        <v>0.1982</v>
      </c>
      <c r="T84" s="17">
        <f t="shared" si="4"/>
        <v>0.1817666666666667</v>
      </c>
      <c r="U84" s="17">
        <f t="shared" si="4"/>
        <v>0.22350000000000003</v>
      </c>
      <c r="V84" s="17">
        <f t="shared" si="4"/>
        <v>0.20063333333333333</v>
      </c>
      <c r="W84" s="17">
        <f t="shared" si="4"/>
        <v>0.19973333333333337</v>
      </c>
      <c r="X84" s="17">
        <f t="shared" si="4"/>
        <v>0.18413333333333332</v>
      </c>
    </row>
    <row r="86" ht="12.75">
      <c r="A86" t="s">
        <v>67</v>
      </c>
    </row>
    <row r="87" spans="1:24" ht="12.75">
      <c r="A87">
        <f>A48/A84</f>
        <v>240.5412177399148</v>
      </c>
      <c r="B87">
        <f aca="true" t="shared" si="5" ref="B87:X87">B48/B84</f>
        <v>156.43332029722328</v>
      </c>
      <c r="C87">
        <f t="shared" si="5"/>
        <v>147.7784302211783</v>
      </c>
      <c r="D87">
        <f t="shared" si="5"/>
        <v>151.1310452418097</v>
      </c>
      <c r="E87">
        <f t="shared" si="5"/>
        <v>155.6339489520647</v>
      </c>
      <c r="F87">
        <f t="shared" si="5"/>
        <v>136.38147566718993</v>
      </c>
      <c r="G87">
        <f t="shared" si="5"/>
        <v>120.49335863377608</v>
      </c>
      <c r="H87">
        <f t="shared" si="5"/>
        <v>116.24555672975308</v>
      </c>
      <c r="J87">
        <f t="shared" si="5"/>
        <v>104.60048426150122</v>
      </c>
      <c r="K87">
        <f t="shared" si="5"/>
        <v>80.69277701239913</v>
      </c>
      <c r="L87">
        <f t="shared" si="5"/>
        <v>97.75055941585207</v>
      </c>
      <c r="M87">
        <f t="shared" si="5"/>
        <v>159.28322548531608</v>
      </c>
      <c r="N87">
        <f t="shared" si="5"/>
        <v>153.91958000238637</v>
      </c>
      <c r="P87">
        <f t="shared" si="5"/>
        <v>150.7325814272162</v>
      </c>
      <c r="Q87">
        <f t="shared" si="5"/>
        <v>16674.048721562307</v>
      </c>
      <c r="R87">
        <f t="shared" si="5"/>
        <v>17591.280653950955</v>
      </c>
      <c r="S87">
        <f t="shared" si="5"/>
        <v>154.72586612848974</v>
      </c>
      <c r="T87">
        <f t="shared" si="5"/>
        <v>152.20979277461944</v>
      </c>
      <c r="U87">
        <f t="shared" si="5"/>
        <v>120.80536912751676</v>
      </c>
      <c r="V87">
        <f t="shared" si="5"/>
        <v>116.29838843661739</v>
      </c>
      <c r="W87">
        <f t="shared" si="5"/>
        <v>145.19359145527366</v>
      </c>
      <c r="X87">
        <f t="shared" si="5"/>
        <v>133.9608979000724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0"/>
  <sheetViews>
    <sheetView workbookViewId="0" topLeftCell="F33">
      <selection activeCell="H65" sqref="H65"/>
    </sheetView>
  </sheetViews>
  <sheetFormatPr defaultColWidth="9.140625" defaultRowHeight="12.75"/>
  <cols>
    <col min="1" max="2" width="18.7109375" style="0" customWidth="1"/>
    <col min="3" max="3" width="11.57421875" style="0" customWidth="1"/>
    <col min="4" max="4" width="14.140625" style="0" customWidth="1"/>
    <col min="5" max="5" width="14.57421875" style="0" customWidth="1"/>
    <col min="6" max="6" width="14.140625" style="0" customWidth="1"/>
    <col min="7" max="7" width="13.421875" style="0" customWidth="1"/>
    <col min="8" max="9" width="15.00390625" style="0" customWidth="1"/>
    <col min="11" max="11" width="13.00390625" style="0" customWidth="1"/>
    <col min="12" max="12" width="14.57421875" style="0" customWidth="1"/>
    <col min="13" max="13" width="14.7109375" style="0" customWidth="1"/>
    <col min="14" max="14" width="13.28125" style="0" customWidth="1"/>
    <col min="16" max="16" width="15.57421875" style="0" customWidth="1"/>
    <col min="17" max="17" width="16.57421875" style="0" customWidth="1"/>
    <col min="18" max="18" width="19.57421875" style="0" customWidth="1"/>
    <col min="19" max="19" width="15.140625" style="0" customWidth="1"/>
    <col min="20" max="20" width="14.57421875" style="0" customWidth="1"/>
    <col min="21" max="21" width="14.421875" style="0" customWidth="1"/>
    <col min="22" max="22" width="10.00390625" style="0" customWidth="1"/>
    <col min="23" max="23" width="18.7109375" style="0" customWidth="1"/>
    <col min="24" max="24" width="22.8515625" style="0" customWidth="1"/>
  </cols>
  <sheetData>
    <row r="1" ht="12.75">
      <c r="A1" t="s">
        <v>0</v>
      </c>
    </row>
    <row r="2" spans="1:6" ht="12.75">
      <c r="A2" t="s">
        <v>1</v>
      </c>
      <c r="F2" s="1">
        <v>40032</v>
      </c>
    </row>
    <row r="3" spans="1:6" ht="12.75">
      <c r="A3" t="s">
        <v>2</v>
      </c>
      <c r="F3" s="2">
        <v>0.7501273148148148</v>
      </c>
    </row>
    <row r="5" spans="1:6" ht="12.75">
      <c r="A5" t="s">
        <v>3</v>
      </c>
      <c r="F5" s="3" t="s">
        <v>4</v>
      </c>
    </row>
    <row r="6" spans="1:7" ht="12.75">
      <c r="A6" t="s">
        <v>5</v>
      </c>
      <c r="F6">
        <v>488</v>
      </c>
      <c r="G6" t="s">
        <v>6</v>
      </c>
    </row>
    <row r="7" spans="1:7" ht="12.75">
      <c r="A7" t="s">
        <v>7</v>
      </c>
      <c r="F7">
        <v>575</v>
      </c>
      <c r="G7" t="s">
        <v>6</v>
      </c>
    </row>
    <row r="8" spans="1:7" ht="12.75">
      <c r="A8" t="s">
        <v>8</v>
      </c>
      <c r="F8">
        <v>20</v>
      </c>
      <c r="G8" t="s">
        <v>6</v>
      </c>
    </row>
    <row r="9" spans="1:7" ht="12.75">
      <c r="A9" t="s">
        <v>9</v>
      </c>
      <c r="F9">
        <v>20</v>
      </c>
      <c r="G9" t="s">
        <v>6</v>
      </c>
    </row>
    <row r="10" spans="1:6" ht="12.75">
      <c r="A10" t="s">
        <v>10</v>
      </c>
      <c r="F10">
        <v>50</v>
      </c>
    </row>
    <row r="11" spans="1:6" ht="12.75">
      <c r="A11" t="s">
        <v>11</v>
      </c>
      <c r="F11">
        <v>20</v>
      </c>
    </row>
    <row r="12" spans="1:6" ht="12.75">
      <c r="A12" t="s">
        <v>12</v>
      </c>
      <c r="F12" s="3" t="s">
        <v>13</v>
      </c>
    </row>
    <row r="13" spans="1:7" ht="12.75">
      <c r="A13" t="s">
        <v>14</v>
      </c>
      <c r="F13">
        <v>40</v>
      </c>
      <c r="G13" t="s">
        <v>15</v>
      </c>
    </row>
    <row r="14" spans="1:7" ht="12.75">
      <c r="A14" t="s">
        <v>16</v>
      </c>
      <c r="F14">
        <v>0</v>
      </c>
      <c r="G14" t="s">
        <v>15</v>
      </c>
    </row>
    <row r="15" spans="1:6" ht="12.75">
      <c r="A15" t="s">
        <v>17</v>
      </c>
      <c r="F15" s="3" t="s">
        <v>18</v>
      </c>
    </row>
    <row r="16" spans="1:7" ht="12.75">
      <c r="A16" t="s">
        <v>19</v>
      </c>
      <c r="F16">
        <v>5100</v>
      </c>
      <c r="G16" t="s">
        <v>20</v>
      </c>
    </row>
    <row r="17" spans="1:7" ht="12.75">
      <c r="A17" t="s">
        <v>21</v>
      </c>
      <c r="F17">
        <v>1</v>
      </c>
      <c r="G17" t="s">
        <v>22</v>
      </c>
    </row>
    <row r="18" spans="1:7" ht="12.75">
      <c r="A18" t="s">
        <v>23</v>
      </c>
      <c r="F18">
        <v>37</v>
      </c>
      <c r="G18" t="s">
        <v>24</v>
      </c>
    </row>
    <row r="19" spans="1:7" ht="12.75">
      <c r="A19" t="s">
        <v>25</v>
      </c>
      <c r="F19">
        <v>37</v>
      </c>
      <c r="G19" t="s">
        <v>24</v>
      </c>
    </row>
    <row r="21" spans="1:10" ht="12.75">
      <c r="A21" t="s">
        <v>26</v>
      </c>
      <c r="F21" t="s">
        <v>27</v>
      </c>
      <c r="I21">
        <v>37</v>
      </c>
      <c r="J21" t="s">
        <v>24</v>
      </c>
    </row>
    <row r="22" spans="1:13" ht="12.75">
      <c r="A22" s="4" t="s">
        <v>28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29</v>
      </c>
      <c r="B23" s="5">
        <v>46</v>
      </c>
      <c r="C23" s="5">
        <v>30</v>
      </c>
      <c r="D23" s="5">
        <v>54</v>
      </c>
      <c r="E23" s="5">
        <v>48</v>
      </c>
      <c r="F23" s="5">
        <v>74</v>
      </c>
      <c r="G23" s="5">
        <v>61</v>
      </c>
      <c r="H23" s="5">
        <v>55</v>
      </c>
      <c r="I23" s="5">
        <v>53</v>
      </c>
      <c r="J23" s="8">
        <v>3322</v>
      </c>
      <c r="K23" s="11">
        <v>56</v>
      </c>
      <c r="L23" s="9">
        <v>57</v>
      </c>
      <c r="M23" s="9">
        <v>60</v>
      </c>
    </row>
    <row r="24" spans="1:13" ht="12.75">
      <c r="A24" s="4" t="s">
        <v>30</v>
      </c>
      <c r="B24" s="5">
        <v>27</v>
      </c>
      <c r="C24" s="5">
        <v>41</v>
      </c>
      <c r="D24" s="5">
        <v>44</v>
      </c>
      <c r="E24" s="5">
        <v>48</v>
      </c>
      <c r="F24" s="5">
        <v>48</v>
      </c>
      <c r="G24" s="5">
        <v>55</v>
      </c>
      <c r="H24" s="5">
        <v>48</v>
      </c>
      <c r="I24" s="5">
        <v>47</v>
      </c>
      <c r="J24" s="8">
        <v>3022</v>
      </c>
      <c r="K24" s="11">
        <v>50</v>
      </c>
      <c r="L24" s="9">
        <v>51</v>
      </c>
      <c r="M24" s="9">
        <v>45</v>
      </c>
    </row>
    <row r="25" spans="1:13" ht="12.75">
      <c r="A25" s="4" t="s">
        <v>31</v>
      </c>
      <c r="B25" s="5">
        <v>44</v>
      </c>
      <c r="C25" s="5">
        <v>45</v>
      </c>
      <c r="D25" s="5">
        <v>44</v>
      </c>
      <c r="E25" s="5">
        <v>46</v>
      </c>
      <c r="F25" s="5">
        <v>56</v>
      </c>
      <c r="G25" s="5">
        <v>47</v>
      </c>
      <c r="H25" s="5">
        <v>50</v>
      </c>
      <c r="I25" s="5">
        <v>49</v>
      </c>
      <c r="J25" s="8">
        <v>2715</v>
      </c>
      <c r="K25" s="11">
        <v>52</v>
      </c>
      <c r="L25" s="9">
        <v>46</v>
      </c>
      <c r="M25" s="9">
        <v>45</v>
      </c>
    </row>
    <row r="26" spans="1:13" ht="12.75">
      <c r="A26" s="4" t="s">
        <v>32</v>
      </c>
      <c r="B26" s="6">
        <v>22</v>
      </c>
      <c r="C26" s="5">
        <v>50</v>
      </c>
      <c r="D26" s="5">
        <v>48</v>
      </c>
      <c r="E26" s="5">
        <v>56</v>
      </c>
      <c r="F26" s="5">
        <v>50</v>
      </c>
      <c r="G26" s="5">
        <v>65</v>
      </c>
      <c r="H26" s="6">
        <v>22</v>
      </c>
      <c r="I26" s="5">
        <v>58</v>
      </c>
      <c r="J26" s="10">
        <v>56</v>
      </c>
      <c r="K26" s="10">
        <v>57</v>
      </c>
      <c r="L26" s="8">
        <v>3350</v>
      </c>
      <c r="M26" s="9">
        <v>42</v>
      </c>
    </row>
    <row r="27" spans="1:13" ht="12.75">
      <c r="A27" s="4" t="s">
        <v>33</v>
      </c>
      <c r="B27" s="6">
        <v>25</v>
      </c>
      <c r="C27" s="5">
        <v>29</v>
      </c>
      <c r="D27" s="5">
        <v>45</v>
      </c>
      <c r="E27" s="5">
        <v>51</v>
      </c>
      <c r="F27" s="5">
        <v>54</v>
      </c>
      <c r="G27" s="5">
        <v>68</v>
      </c>
      <c r="H27" s="6">
        <v>23</v>
      </c>
      <c r="I27" s="5">
        <v>59</v>
      </c>
      <c r="J27" s="10">
        <v>54</v>
      </c>
      <c r="K27" s="10">
        <v>58</v>
      </c>
      <c r="L27" s="8">
        <v>3023</v>
      </c>
      <c r="M27" s="9">
        <v>46</v>
      </c>
    </row>
    <row r="28" spans="1:13" ht="12.75">
      <c r="A28" s="4" t="s">
        <v>34</v>
      </c>
      <c r="B28" s="6">
        <v>22</v>
      </c>
      <c r="C28" s="5">
        <v>59</v>
      </c>
      <c r="D28" s="5">
        <v>46</v>
      </c>
      <c r="E28" s="5">
        <v>54</v>
      </c>
      <c r="F28" s="5">
        <v>54</v>
      </c>
      <c r="G28" s="5">
        <v>65</v>
      </c>
      <c r="H28" s="6">
        <v>22</v>
      </c>
      <c r="I28" s="5">
        <v>55</v>
      </c>
      <c r="J28" s="10">
        <v>53</v>
      </c>
      <c r="K28" s="10">
        <v>56</v>
      </c>
      <c r="L28" s="8">
        <v>3342</v>
      </c>
      <c r="M28" s="9">
        <v>47</v>
      </c>
    </row>
    <row r="29" spans="1:13" ht="12.75">
      <c r="A29" s="4" t="s">
        <v>35</v>
      </c>
      <c r="B29" s="6">
        <v>23</v>
      </c>
      <c r="C29" s="6">
        <v>24</v>
      </c>
      <c r="D29" s="6">
        <v>21</v>
      </c>
      <c r="E29" s="6">
        <v>23</v>
      </c>
      <c r="F29" s="6">
        <v>22</v>
      </c>
      <c r="G29" s="6">
        <v>23</v>
      </c>
      <c r="H29" s="6">
        <v>23</v>
      </c>
      <c r="I29" s="6">
        <v>22</v>
      </c>
      <c r="J29" s="6">
        <v>22</v>
      </c>
      <c r="K29" s="6">
        <v>23</v>
      </c>
      <c r="L29" s="6">
        <v>23</v>
      </c>
      <c r="M29" s="6">
        <v>24</v>
      </c>
    </row>
    <row r="30" spans="1:13" ht="12.75">
      <c r="A30" s="4" t="s">
        <v>36</v>
      </c>
      <c r="B30" s="6">
        <v>27</v>
      </c>
      <c r="C30" s="6">
        <v>22</v>
      </c>
      <c r="D30" s="6">
        <v>22</v>
      </c>
      <c r="E30" s="6">
        <v>23</v>
      </c>
      <c r="F30" s="6">
        <v>23</v>
      </c>
      <c r="G30" s="6">
        <v>25</v>
      </c>
      <c r="H30" s="6">
        <v>24</v>
      </c>
      <c r="I30" s="6">
        <v>22</v>
      </c>
      <c r="J30" s="6">
        <v>24</v>
      </c>
      <c r="K30" s="6">
        <v>22</v>
      </c>
      <c r="L30" s="6">
        <v>22</v>
      </c>
      <c r="M30" s="6">
        <v>23</v>
      </c>
    </row>
    <row r="33" spans="1:24" ht="12.75">
      <c r="A33" t="s">
        <v>37</v>
      </c>
      <c r="B33" t="s">
        <v>38</v>
      </c>
      <c r="C33" t="s">
        <v>39</v>
      </c>
      <c r="D33" t="s">
        <v>40</v>
      </c>
      <c r="E33" t="s">
        <v>41</v>
      </c>
      <c r="F33" t="s">
        <v>42</v>
      </c>
      <c r="G33" t="s">
        <v>43</v>
      </c>
      <c r="H33" t="s">
        <v>44</v>
      </c>
      <c r="I33" t="s">
        <v>45</v>
      </c>
      <c r="J33" t="s">
        <v>46</v>
      </c>
      <c r="K33" t="s">
        <v>47</v>
      </c>
      <c r="L33" t="s">
        <v>48</v>
      </c>
      <c r="M33" t="s">
        <v>49</v>
      </c>
      <c r="N33" t="s">
        <v>50</v>
      </c>
      <c r="O33" t="s">
        <v>51</v>
      </c>
      <c r="P33" t="s">
        <v>52</v>
      </c>
      <c r="Q33" t="s">
        <v>54</v>
      </c>
      <c r="R33" t="s">
        <v>55</v>
      </c>
      <c r="S33" t="s">
        <v>53</v>
      </c>
      <c r="T33" t="s">
        <v>56</v>
      </c>
      <c r="U33" t="s">
        <v>57</v>
      </c>
      <c r="V33" t="s">
        <v>58</v>
      </c>
      <c r="W33" t="s">
        <v>59</v>
      </c>
      <c r="X33" t="s">
        <v>60</v>
      </c>
    </row>
    <row r="34" spans="1:24" ht="12.75">
      <c r="A34" s="5">
        <v>46</v>
      </c>
      <c r="B34" s="5">
        <v>30</v>
      </c>
      <c r="C34" s="5">
        <v>54</v>
      </c>
      <c r="D34" s="5">
        <v>48</v>
      </c>
      <c r="E34" s="5">
        <v>74</v>
      </c>
      <c r="F34" s="5">
        <v>61</v>
      </c>
      <c r="G34" s="5">
        <v>55</v>
      </c>
      <c r="H34" s="5">
        <v>53</v>
      </c>
      <c r="I34" s="6">
        <v>22</v>
      </c>
      <c r="J34" s="5">
        <v>50</v>
      </c>
      <c r="K34" s="5">
        <v>48</v>
      </c>
      <c r="L34" s="5">
        <v>56</v>
      </c>
      <c r="M34" s="5">
        <v>50</v>
      </c>
      <c r="N34" s="5">
        <v>65</v>
      </c>
      <c r="O34" s="6">
        <v>22</v>
      </c>
      <c r="P34" s="5">
        <v>58</v>
      </c>
      <c r="Q34" s="8">
        <v>3322</v>
      </c>
      <c r="R34" s="8">
        <v>3350</v>
      </c>
      <c r="S34" s="11">
        <v>56</v>
      </c>
      <c r="T34" s="9">
        <v>57</v>
      </c>
      <c r="U34" s="9">
        <v>42</v>
      </c>
      <c r="V34" s="9">
        <v>60</v>
      </c>
      <c r="W34" s="10">
        <v>56</v>
      </c>
      <c r="X34" s="10">
        <v>57</v>
      </c>
    </row>
    <row r="35" spans="1:24" ht="12.75">
      <c r="A35" s="5">
        <v>27</v>
      </c>
      <c r="B35" s="5">
        <v>41</v>
      </c>
      <c r="C35" s="5">
        <v>44</v>
      </c>
      <c r="D35" s="5">
        <v>48</v>
      </c>
      <c r="E35" s="5">
        <v>48</v>
      </c>
      <c r="F35" s="5">
        <v>55</v>
      </c>
      <c r="G35" s="5">
        <v>48</v>
      </c>
      <c r="H35" s="5">
        <v>47</v>
      </c>
      <c r="I35" s="6">
        <v>25</v>
      </c>
      <c r="J35" s="5">
        <v>29</v>
      </c>
      <c r="K35" s="5">
        <v>45</v>
      </c>
      <c r="L35" s="5">
        <v>51</v>
      </c>
      <c r="M35" s="5">
        <v>54</v>
      </c>
      <c r="N35" s="5">
        <v>68</v>
      </c>
      <c r="O35" s="6">
        <v>23</v>
      </c>
      <c r="P35" s="5">
        <v>59</v>
      </c>
      <c r="Q35" s="8">
        <v>3022</v>
      </c>
      <c r="R35" s="8">
        <v>3023</v>
      </c>
      <c r="S35" s="11">
        <v>50</v>
      </c>
      <c r="T35" s="9">
        <v>51</v>
      </c>
      <c r="U35" s="9">
        <v>46</v>
      </c>
      <c r="V35" s="9">
        <v>45</v>
      </c>
      <c r="W35" s="10">
        <v>54</v>
      </c>
      <c r="X35" s="10">
        <v>58</v>
      </c>
    </row>
    <row r="36" spans="1:24" ht="12.75">
      <c r="A36" s="5">
        <v>44</v>
      </c>
      <c r="B36" s="5">
        <v>45</v>
      </c>
      <c r="C36" s="5">
        <v>44</v>
      </c>
      <c r="D36" s="5">
        <v>46</v>
      </c>
      <c r="E36" s="5">
        <v>56</v>
      </c>
      <c r="F36" s="5">
        <v>47</v>
      </c>
      <c r="G36" s="5">
        <v>50</v>
      </c>
      <c r="H36" s="5">
        <v>49</v>
      </c>
      <c r="I36" s="6">
        <v>22</v>
      </c>
      <c r="J36" s="5">
        <v>59</v>
      </c>
      <c r="K36" s="5">
        <v>46</v>
      </c>
      <c r="L36" s="5">
        <v>54</v>
      </c>
      <c r="M36" s="5">
        <v>54</v>
      </c>
      <c r="N36" s="5">
        <v>65</v>
      </c>
      <c r="O36" s="6">
        <v>22</v>
      </c>
      <c r="P36" s="5">
        <v>55</v>
      </c>
      <c r="Q36" s="8">
        <v>2715</v>
      </c>
      <c r="R36" s="8">
        <v>3342</v>
      </c>
      <c r="S36" s="11">
        <v>52</v>
      </c>
      <c r="T36" s="9">
        <v>46</v>
      </c>
      <c r="U36" s="9">
        <v>47</v>
      </c>
      <c r="V36" s="9">
        <v>45</v>
      </c>
      <c r="W36" s="10">
        <v>53</v>
      </c>
      <c r="X36" s="10">
        <v>56</v>
      </c>
    </row>
    <row r="37" ht="12.75">
      <c r="I37" s="13">
        <f>AVERAGE(I34:I36)</f>
        <v>23</v>
      </c>
    </row>
    <row r="39" ht="12.75">
      <c r="A39" t="s">
        <v>68</v>
      </c>
    </row>
    <row r="40" spans="1:24" ht="12.75">
      <c r="A40" s="13">
        <f>AVERAGE(A34:A36)</f>
        <v>39</v>
      </c>
      <c r="B40" s="13">
        <f aca="true" t="shared" si="0" ref="B40:X40">AVERAGE(B34:B36)</f>
        <v>38.666666666666664</v>
      </c>
      <c r="C40" s="13">
        <f t="shared" si="0"/>
        <v>47.333333333333336</v>
      </c>
      <c r="D40" s="13">
        <f t="shared" si="0"/>
        <v>47.333333333333336</v>
      </c>
      <c r="E40" s="13">
        <f t="shared" si="0"/>
        <v>59.333333333333336</v>
      </c>
      <c r="F40" s="13">
        <f t="shared" si="0"/>
        <v>54.333333333333336</v>
      </c>
      <c r="G40" s="13">
        <f t="shared" si="0"/>
        <v>51</v>
      </c>
      <c r="H40" s="13">
        <f t="shared" si="0"/>
        <v>49.666666666666664</v>
      </c>
      <c r="I40" s="13">
        <f t="shared" si="0"/>
        <v>23</v>
      </c>
      <c r="J40" s="13">
        <f t="shared" si="0"/>
        <v>46</v>
      </c>
      <c r="K40" s="13">
        <f t="shared" si="0"/>
        <v>46.333333333333336</v>
      </c>
      <c r="L40" s="13">
        <f t="shared" si="0"/>
        <v>53.666666666666664</v>
      </c>
      <c r="M40" s="13">
        <f t="shared" si="0"/>
        <v>52.666666666666664</v>
      </c>
      <c r="N40" s="13">
        <f t="shared" si="0"/>
        <v>66</v>
      </c>
      <c r="O40" s="13">
        <f t="shared" si="0"/>
        <v>22.333333333333332</v>
      </c>
      <c r="P40" s="13">
        <f t="shared" si="0"/>
        <v>57.333333333333336</v>
      </c>
      <c r="Q40" s="13">
        <f t="shared" si="0"/>
        <v>3019.6666666666665</v>
      </c>
      <c r="R40" s="13">
        <f t="shared" si="0"/>
        <v>3238.3333333333335</v>
      </c>
      <c r="S40" s="13">
        <f t="shared" si="0"/>
        <v>52.666666666666664</v>
      </c>
      <c r="T40" s="13">
        <f t="shared" si="0"/>
        <v>51.333333333333336</v>
      </c>
      <c r="U40" s="13">
        <f t="shared" si="0"/>
        <v>45</v>
      </c>
      <c r="V40" s="13">
        <f t="shared" si="0"/>
        <v>50</v>
      </c>
      <c r="W40" s="13">
        <f t="shared" si="0"/>
        <v>54.333333333333336</v>
      </c>
      <c r="X40" s="13">
        <f t="shared" si="0"/>
        <v>57</v>
      </c>
    </row>
    <row r="42" ht="12.75">
      <c r="A42" t="s">
        <v>69</v>
      </c>
    </row>
    <row r="43" spans="1:24" ht="12.75">
      <c r="A43" s="13">
        <f>A40-23</f>
        <v>16</v>
      </c>
      <c r="B43" s="13">
        <f aca="true" t="shared" si="1" ref="B43:X43">B40-23</f>
        <v>15.666666666666664</v>
      </c>
      <c r="C43" s="13">
        <f t="shared" si="1"/>
        <v>24.333333333333336</v>
      </c>
      <c r="D43" s="13">
        <f t="shared" si="1"/>
        <v>24.333333333333336</v>
      </c>
      <c r="E43" s="13">
        <f t="shared" si="1"/>
        <v>36.333333333333336</v>
      </c>
      <c r="F43" s="13">
        <f t="shared" si="1"/>
        <v>31.333333333333336</v>
      </c>
      <c r="G43" s="13">
        <f t="shared" si="1"/>
        <v>28</v>
      </c>
      <c r="H43" s="13">
        <f t="shared" si="1"/>
        <v>26.666666666666664</v>
      </c>
      <c r="I43" s="13">
        <f t="shared" si="1"/>
        <v>0</v>
      </c>
      <c r="J43" s="13">
        <f t="shared" si="1"/>
        <v>23</v>
      </c>
      <c r="K43" s="13">
        <f t="shared" si="1"/>
        <v>23.333333333333336</v>
      </c>
      <c r="L43" s="13">
        <f t="shared" si="1"/>
        <v>30.666666666666664</v>
      </c>
      <c r="M43" s="13">
        <f t="shared" si="1"/>
        <v>29.666666666666664</v>
      </c>
      <c r="N43" s="13">
        <f t="shared" si="1"/>
        <v>43</v>
      </c>
      <c r="O43" s="13">
        <f t="shared" si="1"/>
        <v>-0.6666666666666679</v>
      </c>
      <c r="P43" s="13">
        <f t="shared" si="1"/>
        <v>34.333333333333336</v>
      </c>
      <c r="Q43" s="13">
        <f t="shared" si="1"/>
        <v>2996.6666666666665</v>
      </c>
      <c r="R43" s="13">
        <f t="shared" si="1"/>
        <v>3215.3333333333335</v>
      </c>
      <c r="S43" s="13">
        <f t="shared" si="1"/>
        <v>29.666666666666664</v>
      </c>
      <c r="T43" s="13">
        <f t="shared" si="1"/>
        <v>28.333333333333336</v>
      </c>
      <c r="U43" s="13">
        <f t="shared" si="1"/>
        <v>22</v>
      </c>
      <c r="V43" s="13">
        <f t="shared" si="1"/>
        <v>27</v>
      </c>
      <c r="W43" s="13">
        <f t="shared" si="1"/>
        <v>31.333333333333336</v>
      </c>
      <c r="X43" s="13">
        <f t="shared" si="1"/>
        <v>34</v>
      </c>
    </row>
    <row r="44" spans="1:24" ht="12.75">
      <c r="A44">
        <f>STDEV(A34:A36)</f>
        <v>10.44030650891055</v>
      </c>
      <c r="B44">
        <f aca="true" t="shared" si="2" ref="B44:X44">STDEV(B34:B36)</f>
        <v>7.767453465154039</v>
      </c>
      <c r="C44">
        <f t="shared" si="2"/>
        <v>5.773502691896271</v>
      </c>
      <c r="D44">
        <f t="shared" si="2"/>
        <v>1.1547005383793172</v>
      </c>
      <c r="E44">
        <f t="shared" si="2"/>
        <v>13.316656236958774</v>
      </c>
      <c r="F44">
        <f t="shared" si="2"/>
        <v>7.023769168568471</v>
      </c>
      <c r="G44">
        <f t="shared" si="2"/>
        <v>3.605551275463989</v>
      </c>
      <c r="H44">
        <f t="shared" si="2"/>
        <v>3.055050463303918</v>
      </c>
      <c r="I44">
        <f t="shared" si="2"/>
        <v>1.7320508075688772</v>
      </c>
      <c r="J44">
        <f t="shared" si="2"/>
        <v>15.394804318340652</v>
      </c>
      <c r="K44">
        <f t="shared" si="2"/>
        <v>1.5275252316519963</v>
      </c>
      <c r="L44">
        <f t="shared" si="2"/>
        <v>2.516611478423523</v>
      </c>
      <c r="M44">
        <f t="shared" si="2"/>
        <v>2.309401076758437</v>
      </c>
      <c r="N44">
        <f t="shared" si="2"/>
        <v>1.7320508075688772</v>
      </c>
      <c r="O44">
        <f t="shared" si="2"/>
        <v>0.5773502691896586</v>
      </c>
      <c r="P44">
        <f t="shared" si="2"/>
        <v>2.08166599946606</v>
      </c>
      <c r="Q44">
        <f t="shared" si="2"/>
        <v>303.5067269984867</v>
      </c>
      <c r="R44">
        <f t="shared" si="2"/>
        <v>186.52703110630898</v>
      </c>
      <c r="S44">
        <f t="shared" si="2"/>
        <v>3.0550504633038438</v>
      </c>
      <c r="T44">
        <f t="shared" si="2"/>
        <v>5.507570547286115</v>
      </c>
      <c r="U44">
        <f t="shared" si="2"/>
        <v>2.6457513110645907</v>
      </c>
      <c r="V44">
        <f t="shared" si="2"/>
        <v>8.660254037844387</v>
      </c>
      <c r="W44">
        <f t="shared" si="2"/>
        <v>1.5275252316518475</v>
      </c>
      <c r="X44">
        <f t="shared" si="2"/>
        <v>1</v>
      </c>
    </row>
    <row r="64" ht="12.75">
      <c r="H64">
        <v>14</v>
      </c>
    </row>
    <row r="66" ht="12.75">
      <c r="A66" t="s">
        <v>70</v>
      </c>
    </row>
    <row r="67" spans="1:24" ht="12.75">
      <c r="A67" t="s">
        <v>37</v>
      </c>
      <c r="B67" t="s">
        <v>38</v>
      </c>
      <c r="C67" t="s">
        <v>39</v>
      </c>
      <c r="D67" t="s">
        <v>40</v>
      </c>
      <c r="E67" t="s">
        <v>41</v>
      </c>
      <c r="F67" t="s">
        <v>42</v>
      </c>
      <c r="G67" t="s">
        <v>43</v>
      </c>
      <c r="H67" t="s">
        <v>44</v>
      </c>
      <c r="I67" s="15" t="s">
        <v>45</v>
      </c>
      <c r="J67" t="s">
        <v>46</v>
      </c>
      <c r="K67" t="s">
        <v>47</v>
      </c>
      <c r="L67" t="s">
        <v>48</v>
      </c>
      <c r="M67" s="19" t="s">
        <v>49</v>
      </c>
      <c r="N67" t="s">
        <v>50</v>
      </c>
      <c r="O67" s="15" t="s">
        <v>51</v>
      </c>
      <c r="P67" t="s">
        <v>52</v>
      </c>
      <c r="Q67" t="s">
        <v>54</v>
      </c>
      <c r="R67" t="s">
        <v>55</v>
      </c>
      <c r="S67" t="s">
        <v>53</v>
      </c>
      <c r="T67" t="s">
        <v>56</v>
      </c>
      <c r="U67" t="s">
        <v>57</v>
      </c>
      <c r="V67" t="s">
        <v>58</v>
      </c>
      <c r="W67" t="s">
        <v>59</v>
      </c>
      <c r="X67" t="s">
        <v>60</v>
      </c>
    </row>
    <row r="68" spans="1:24" ht="12.75">
      <c r="A68" s="14">
        <v>0.2884</v>
      </c>
      <c r="B68" s="14">
        <v>0.2734</v>
      </c>
      <c r="C68" s="14">
        <v>0.2435</v>
      </c>
      <c r="D68" s="14">
        <v>0.2743</v>
      </c>
      <c r="E68" s="14">
        <v>0.3036</v>
      </c>
      <c r="F68" s="14">
        <v>0.3082</v>
      </c>
      <c r="G68" s="14">
        <v>0.3022</v>
      </c>
      <c r="H68" s="14">
        <v>0.3115</v>
      </c>
      <c r="I68" s="16">
        <v>0.0472</v>
      </c>
      <c r="J68" s="14">
        <v>0.2229</v>
      </c>
      <c r="K68" s="14">
        <v>0.27</v>
      </c>
      <c r="L68" s="14">
        <v>0.1128</v>
      </c>
      <c r="M68" s="20">
        <v>0.059</v>
      </c>
      <c r="N68" s="14">
        <v>0.2302</v>
      </c>
      <c r="O68" s="16">
        <v>0.0426</v>
      </c>
      <c r="P68" s="14">
        <v>0.2616</v>
      </c>
      <c r="Q68" s="14">
        <v>0.1962</v>
      </c>
      <c r="R68" s="14">
        <v>0.2203</v>
      </c>
      <c r="S68" s="14">
        <v>0.2285</v>
      </c>
      <c r="T68" s="14">
        <v>0.2113</v>
      </c>
      <c r="U68" s="14">
        <v>0.2227</v>
      </c>
      <c r="V68" s="14">
        <v>0.2159</v>
      </c>
      <c r="W68" s="14">
        <v>0.1927</v>
      </c>
      <c r="X68" s="14">
        <v>0.1791</v>
      </c>
    </row>
    <row r="69" spans="1:24" ht="12.75">
      <c r="A69" s="14">
        <v>0.3049</v>
      </c>
      <c r="B69" s="14">
        <v>0.3005</v>
      </c>
      <c r="C69" s="14">
        <v>0.2594</v>
      </c>
      <c r="D69" s="14">
        <v>0.2848</v>
      </c>
      <c r="E69" s="14">
        <v>0.2938</v>
      </c>
      <c r="F69" s="14">
        <v>0.3141</v>
      </c>
      <c r="G69" s="14">
        <v>0.3175</v>
      </c>
      <c r="H69" s="14">
        <v>0.3113</v>
      </c>
      <c r="I69" s="16">
        <v>0.0576</v>
      </c>
      <c r="J69" s="14">
        <v>0.2572</v>
      </c>
      <c r="K69" s="14">
        <v>0.2918</v>
      </c>
      <c r="L69" s="14">
        <v>0.1179</v>
      </c>
      <c r="M69" s="20">
        <v>0.0474</v>
      </c>
      <c r="N69" s="14">
        <v>0.2175</v>
      </c>
      <c r="O69" s="16">
        <v>0.049</v>
      </c>
      <c r="P69" s="14">
        <v>0.2282</v>
      </c>
      <c r="Q69" s="14">
        <v>0.1921</v>
      </c>
      <c r="R69" s="14">
        <v>0.2031</v>
      </c>
      <c r="S69" s="14">
        <v>0.2115</v>
      </c>
      <c r="T69" s="14">
        <v>0.1998</v>
      </c>
      <c r="U69" s="14">
        <v>0.2317</v>
      </c>
      <c r="V69" s="14">
        <v>0.2166</v>
      </c>
      <c r="W69" s="14">
        <v>0.1927</v>
      </c>
      <c r="X69" s="14">
        <v>0.2034</v>
      </c>
    </row>
    <row r="70" spans="1:24" ht="12.75">
      <c r="A70" s="14">
        <v>0.2437</v>
      </c>
      <c r="B70" s="14">
        <v>0.2583</v>
      </c>
      <c r="C70" s="14">
        <v>0.2268</v>
      </c>
      <c r="D70" s="14">
        <v>0.2611</v>
      </c>
      <c r="E70" s="14">
        <v>0.2577</v>
      </c>
      <c r="F70" s="14">
        <v>0.272</v>
      </c>
      <c r="G70" s="14">
        <v>0.2693</v>
      </c>
      <c r="H70" s="14">
        <v>0.2808</v>
      </c>
      <c r="I70" s="16">
        <v>0.0484</v>
      </c>
      <c r="J70" s="14">
        <v>0.2339</v>
      </c>
      <c r="K70" s="14">
        <v>0.2842</v>
      </c>
      <c r="L70" s="14">
        <v>0.1163</v>
      </c>
      <c r="M70" s="20">
        <v>0.0492</v>
      </c>
      <c r="N70" s="14">
        <v>0.2084</v>
      </c>
      <c r="O70" s="16">
        <v>0.0459</v>
      </c>
      <c r="P70" s="14">
        <v>0.2253</v>
      </c>
      <c r="Q70" s="14">
        <v>0.1763</v>
      </c>
      <c r="R70" s="14">
        <v>0.2149</v>
      </c>
      <c r="S70" s="14">
        <v>0.2018</v>
      </c>
      <c r="T70" s="14">
        <v>0.1959</v>
      </c>
      <c r="U70" s="14">
        <v>0.2391</v>
      </c>
      <c r="V70" s="14">
        <v>0.2049</v>
      </c>
      <c r="W70" s="14">
        <v>0.1989</v>
      </c>
      <c r="X70" s="14">
        <v>0.2051</v>
      </c>
    </row>
    <row r="71" spans="9:15" ht="12.75">
      <c r="I71" s="15"/>
      <c r="K71" s="14"/>
      <c r="M71" s="19" t="s">
        <v>72</v>
      </c>
      <c r="O71" s="15"/>
    </row>
    <row r="72" spans="9:15" ht="12.75">
      <c r="I72" s="15"/>
      <c r="K72" s="14"/>
      <c r="M72" s="19"/>
      <c r="O72" s="15"/>
    </row>
    <row r="73" spans="1:15" ht="12.75">
      <c r="A73" t="s">
        <v>65</v>
      </c>
      <c r="I73" s="15"/>
      <c r="K73" s="14"/>
      <c r="M73" s="19"/>
      <c r="O73" s="15"/>
    </row>
    <row r="74" spans="1:24" ht="12.75">
      <c r="A74" s="17">
        <f>AVERAGE(A68:A70)</f>
        <v>0.27899999999999997</v>
      </c>
      <c r="B74" s="17">
        <f aca="true" t="shared" si="3" ref="B74:X74">AVERAGE(B68:B70)</f>
        <v>0.2774</v>
      </c>
      <c r="C74" s="17">
        <f t="shared" si="3"/>
        <v>0.24323333333333333</v>
      </c>
      <c r="D74" s="17">
        <f t="shared" si="3"/>
        <v>0.2734</v>
      </c>
      <c r="E74" s="17">
        <f t="shared" si="3"/>
        <v>0.2850333333333333</v>
      </c>
      <c r="F74" s="17">
        <f t="shared" si="3"/>
        <v>0.2981</v>
      </c>
      <c r="G74" s="17">
        <f t="shared" si="3"/>
        <v>0.29633333333333334</v>
      </c>
      <c r="H74" s="17">
        <f t="shared" si="3"/>
        <v>0.30119999999999997</v>
      </c>
      <c r="I74" s="18">
        <f t="shared" si="3"/>
        <v>0.05106666666666667</v>
      </c>
      <c r="J74" s="17">
        <f t="shared" si="3"/>
        <v>0.238</v>
      </c>
      <c r="K74" s="17">
        <f t="shared" si="3"/>
        <v>0.28200000000000003</v>
      </c>
      <c r="L74" s="17">
        <f t="shared" si="3"/>
        <v>0.11566666666666668</v>
      </c>
      <c r="M74" s="21">
        <f t="shared" si="3"/>
        <v>0.051866666666666665</v>
      </c>
      <c r="N74" s="17">
        <f t="shared" si="3"/>
        <v>0.2187</v>
      </c>
      <c r="O74" s="18">
        <f t="shared" si="3"/>
        <v>0.04583333333333334</v>
      </c>
      <c r="P74" s="17">
        <f t="shared" si="3"/>
        <v>0.2383666666666667</v>
      </c>
      <c r="Q74" s="17">
        <f t="shared" si="3"/>
        <v>0.1882</v>
      </c>
      <c r="R74" s="17">
        <f t="shared" si="3"/>
        <v>0.21276666666666666</v>
      </c>
      <c r="S74" s="17">
        <f t="shared" si="3"/>
        <v>0.21393333333333334</v>
      </c>
      <c r="T74" s="17">
        <f t="shared" si="3"/>
        <v>0.20233333333333334</v>
      </c>
      <c r="U74" s="17">
        <f t="shared" si="3"/>
        <v>0.23116666666666666</v>
      </c>
      <c r="V74" s="17">
        <f t="shared" si="3"/>
        <v>0.21246666666666666</v>
      </c>
      <c r="W74" s="17">
        <f t="shared" si="3"/>
        <v>0.19476666666666667</v>
      </c>
      <c r="X74" s="17">
        <f t="shared" si="3"/>
        <v>0.19586666666666666</v>
      </c>
    </row>
    <row r="76" ht="25.5">
      <c r="A76" s="12" t="s">
        <v>71</v>
      </c>
    </row>
    <row r="77" spans="1:24" ht="12.75">
      <c r="A77" s="17">
        <f>A74-0.05</f>
        <v>0.22899999999999998</v>
      </c>
      <c r="B77" s="17">
        <f aca="true" t="shared" si="4" ref="B77:X77">B74-0.05</f>
        <v>0.2274</v>
      </c>
      <c r="C77" s="17">
        <f t="shared" si="4"/>
        <v>0.1932333333333333</v>
      </c>
      <c r="D77" s="17">
        <f t="shared" si="4"/>
        <v>0.2234</v>
      </c>
      <c r="E77" s="17">
        <f t="shared" si="4"/>
        <v>0.23503333333333332</v>
      </c>
      <c r="F77" s="17">
        <f t="shared" si="4"/>
        <v>0.2481</v>
      </c>
      <c r="G77" s="17">
        <f t="shared" si="4"/>
        <v>0.24633333333333335</v>
      </c>
      <c r="H77" s="17">
        <f t="shared" si="4"/>
        <v>0.2512</v>
      </c>
      <c r="I77" s="17">
        <f t="shared" si="4"/>
        <v>0.0010666666666666672</v>
      </c>
      <c r="J77" s="17">
        <f t="shared" si="4"/>
        <v>0.188</v>
      </c>
      <c r="K77" s="17">
        <f t="shared" si="4"/>
        <v>0.23200000000000004</v>
      </c>
      <c r="L77" s="17">
        <f t="shared" si="4"/>
        <v>0.06566666666666668</v>
      </c>
      <c r="M77" s="17">
        <f t="shared" si="4"/>
        <v>0.0018666666666666623</v>
      </c>
      <c r="N77" s="17">
        <f t="shared" si="4"/>
        <v>0.16870000000000002</v>
      </c>
      <c r="O77" s="17">
        <f t="shared" si="4"/>
        <v>-0.004166666666666666</v>
      </c>
      <c r="P77" s="17">
        <f t="shared" si="4"/>
        <v>0.18836666666666668</v>
      </c>
      <c r="Q77" s="17">
        <f t="shared" si="4"/>
        <v>0.1382</v>
      </c>
      <c r="R77" s="17">
        <f t="shared" si="4"/>
        <v>0.16276666666666667</v>
      </c>
      <c r="S77" s="17">
        <f t="shared" si="4"/>
        <v>0.16393333333333332</v>
      </c>
      <c r="T77" s="17">
        <f t="shared" si="4"/>
        <v>0.15233333333333332</v>
      </c>
      <c r="U77" s="17">
        <f t="shared" si="4"/>
        <v>0.18116666666666664</v>
      </c>
      <c r="V77" s="17">
        <f t="shared" si="4"/>
        <v>0.16246666666666665</v>
      </c>
      <c r="W77" s="17">
        <f t="shared" si="4"/>
        <v>0.14476666666666665</v>
      </c>
      <c r="X77" s="17">
        <f t="shared" si="4"/>
        <v>0.14586666666666664</v>
      </c>
    </row>
    <row r="78" ht="12.75">
      <c r="I78" s="14"/>
    </row>
    <row r="79" spans="1:9" ht="12.75">
      <c r="A79" t="s">
        <v>67</v>
      </c>
      <c r="I79" s="14"/>
    </row>
    <row r="80" spans="1:24" ht="12.75">
      <c r="A80">
        <f>A43/A77</f>
        <v>69.86899563318778</v>
      </c>
      <c r="B80">
        <f aca="true" t="shared" si="5" ref="B80:X80">B43/B77</f>
        <v>68.89475227206097</v>
      </c>
      <c r="C80">
        <f t="shared" si="5"/>
        <v>125.92720372606523</v>
      </c>
      <c r="D80">
        <f t="shared" si="5"/>
        <v>108.92270963891377</v>
      </c>
      <c r="E80">
        <f t="shared" si="5"/>
        <v>154.58800170188627</v>
      </c>
      <c r="F80">
        <f t="shared" si="5"/>
        <v>126.29316135966681</v>
      </c>
      <c r="G80">
        <f t="shared" si="5"/>
        <v>113.66711772665764</v>
      </c>
      <c r="H80">
        <f t="shared" si="5"/>
        <v>106.15711252653928</v>
      </c>
      <c r="J80">
        <f t="shared" si="5"/>
        <v>122.34042553191489</v>
      </c>
      <c r="K80">
        <f t="shared" si="5"/>
        <v>100.57471264367815</v>
      </c>
      <c r="L80">
        <f t="shared" si="5"/>
        <v>467.0050761421319</v>
      </c>
      <c r="N80">
        <f t="shared" si="5"/>
        <v>254.89033787788972</v>
      </c>
      <c r="P80">
        <f t="shared" si="5"/>
        <v>182.26862502211998</v>
      </c>
      <c r="Q80">
        <f t="shared" si="5"/>
        <v>21683.550410033768</v>
      </c>
      <c r="R80">
        <f t="shared" si="5"/>
        <v>19754.249436821625</v>
      </c>
      <c r="S80">
        <f t="shared" si="5"/>
        <v>180.96787311915412</v>
      </c>
      <c r="T80">
        <f t="shared" si="5"/>
        <v>185.99562363238516</v>
      </c>
      <c r="U80">
        <f t="shared" si="5"/>
        <v>121.43514259429624</v>
      </c>
      <c r="V80">
        <f t="shared" si="5"/>
        <v>166.18793598686912</v>
      </c>
      <c r="W80">
        <f t="shared" si="5"/>
        <v>216.44024867603042</v>
      </c>
      <c r="X80">
        <f t="shared" si="5"/>
        <v>233.08957952468012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27">
      <selection activeCell="G60" sqref="G60"/>
    </sheetView>
  </sheetViews>
  <sheetFormatPr defaultColWidth="9.140625" defaultRowHeight="12.75"/>
  <cols>
    <col min="1" max="1" width="17.8515625" style="0" customWidth="1"/>
    <col min="2" max="2" width="19.28125" style="0" customWidth="1"/>
    <col min="4" max="4" width="13.8515625" style="0" customWidth="1"/>
    <col min="5" max="5" width="13.421875" style="0" customWidth="1"/>
    <col min="6" max="6" width="13.7109375" style="0" customWidth="1"/>
    <col min="7" max="7" width="15.421875" style="0" customWidth="1"/>
    <col min="8" max="8" width="15.140625" style="0" customWidth="1"/>
    <col min="9" max="9" width="14.57421875" style="0" customWidth="1"/>
    <col min="10" max="10" width="17.28125" style="0" customWidth="1"/>
    <col min="11" max="11" width="15.421875" style="0" customWidth="1"/>
    <col min="12" max="12" width="16.421875" style="0" customWidth="1"/>
    <col min="13" max="13" width="14.140625" style="0" customWidth="1"/>
    <col min="14" max="14" width="19.140625" style="0" customWidth="1"/>
    <col min="15" max="15" width="12.7109375" style="0" customWidth="1"/>
    <col min="16" max="16" width="14.7109375" style="0" customWidth="1"/>
    <col min="17" max="17" width="16.7109375" style="0" customWidth="1"/>
    <col min="18" max="18" width="15.57421875" style="0" customWidth="1"/>
    <col min="19" max="19" width="16.140625" style="0" customWidth="1"/>
    <col min="20" max="20" width="16.00390625" style="0" customWidth="1"/>
    <col min="21" max="21" width="13.421875" style="0" customWidth="1"/>
    <col min="22" max="22" width="9.8515625" style="0" customWidth="1"/>
    <col min="23" max="23" width="19.8515625" style="0" customWidth="1"/>
    <col min="24" max="24" width="22.140625" style="0" customWidth="1"/>
  </cols>
  <sheetData>
    <row r="1" ht="12.75">
      <c r="A1" t="s">
        <v>0</v>
      </c>
    </row>
    <row r="2" spans="1:6" ht="12.75">
      <c r="A2" t="s">
        <v>1</v>
      </c>
      <c r="F2" s="1">
        <v>40033</v>
      </c>
    </row>
    <row r="3" spans="1:6" ht="12.75">
      <c r="A3" t="s">
        <v>2</v>
      </c>
      <c r="F3" s="2">
        <v>0.8749421296296296</v>
      </c>
    </row>
    <row r="5" spans="1:6" ht="12.75">
      <c r="A5" t="s">
        <v>3</v>
      </c>
      <c r="F5" s="3" t="s">
        <v>4</v>
      </c>
    </row>
    <row r="6" spans="1:7" ht="12.75">
      <c r="A6" t="s">
        <v>5</v>
      </c>
      <c r="F6">
        <v>488</v>
      </c>
      <c r="G6" t="s">
        <v>6</v>
      </c>
    </row>
    <row r="7" spans="1:7" ht="12.75">
      <c r="A7" t="s">
        <v>7</v>
      </c>
      <c r="F7">
        <v>575</v>
      </c>
      <c r="G7" t="s">
        <v>6</v>
      </c>
    </row>
    <row r="8" spans="1:7" ht="12.75">
      <c r="A8" t="s">
        <v>8</v>
      </c>
      <c r="F8">
        <v>20</v>
      </c>
      <c r="G8" t="s">
        <v>6</v>
      </c>
    </row>
    <row r="9" spans="1:7" ht="12.75">
      <c r="A9" t="s">
        <v>9</v>
      </c>
      <c r="F9">
        <v>20</v>
      </c>
      <c r="G9" t="s">
        <v>6</v>
      </c>
    </row>
    <row r="10" spans="1:6" ht="12.75">
      <c r="A10" t="s">
        <v>10</v>
      </c>
      <c r="F10">
        <v>50</v>
      </c>
    </row>
    <row r="11" spans="1:6" ht="12.75">
      <c r="A11" t="s">
        <v>11</v>
      </c>
      <c r="F11">
        <v>20</v>
      </c>
    </row>
    <row r="12" spans="1:6" ht="12.75">
      <c r="A12" t="s">
        <v>12</v>
      </c>
      <c r="F12" s="3" t="s">
        <v>13</v>
      </c>
    </row>
    <row r="13" spans="1:7" ht="12.75">
      <c r="A13" t="s">
        <v>14</v>
      </c>
      <c r="F13">
        <v>40</v>
      </c>
      <c r="G13" t="s">
        <v>15</v>
      </c>
    </row>
    <row r="14" spans="1:7" ht="12.75">
      <c r="A14" t="s">
        <v>16</v>
      </c>
      <c r="F14">
        <v>0</v>
      </c>
      <c r="G14" t="s">
        <v>15</v>
      </c>
    </row>
    <row r="15" spans="1:6" ht="12.75">
      <c r="A15" t="s">
        <v>17</v>
      </c>
      <c r="F15" s="3" t="s">
        <v>18</v>
      </c>
    </row>
    <row r="16" spans="1:7" ht="12.75">
      <c r="A16" t="s">
        <v>19</v>
      </c>
      <c r="F16">
        <v>5100</v>
      </c>
      <c r="G16" t="s">
        <v>20</v>
      </c>
    </row>
    <row r="17" spans="1:7" ht="12.75">
      <c r="A17" t="s">
        <v>21</v>
      </c>
      <c r="F17">
        <v>5</v>
      </c>
      <c r="G17" t="s">
        <v>22</v>
      </c>
    </row>
    <row r="18" spans="1:7" ht="12.75">
      <c r="A18" t="s">
        <v>23</v>
      </c>
      <c r="F18">
        <v>37</v>
      </c>
      <c r="G18" t="s">
        <v>24</v>
      </c>
    </row>
    <row r="19" spans="1:7" ht="12.75">
      <c r="A19" t="s">
        <v>25</v>
      </c>
      <c r="F19">
        <v>37</v>
      </c>
      <c r="G19" t="s">
        <v>24</v>
      </c>
    </row>
    <row r="21" spans="1:10" ht="12.75">
      <c r="A21" t="s">
        <v>26</v>
      </c>
      <c r="F21" t="s">
        <v>27</v>
      </c>
      <c r="I21">
        <v>37</v>
      </c>
      <c r="J21" t="s">
        <v>24</v>
      </c>
    </row>
    <row r="22" spans="1:13" ht="12.75">
      <c r="A22" s="4" t="s">
        <v>28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29</v>
      </c>
      <c r="B23" s="5">
        <v>47</v>
      </c>
      <c r="C23" s="5">
        <v>85</v>
      </c>
      <c r="D23" s="5">
        <v>53</v>
      </c>
      <c r="E23" s="5">
        <v>313</v>
      </c>
      <c r="F23" s="8">
        <v>7636</v>
      </c>
      <c r="G23" s="8">
        <v>6899</v>
      </c>
      <c r="H23" s="11">
        <v>48</v>
      </c>
      <c r="I23" s="9">
        <v>43</v>
      </c>
      <c r="J23" s="9">
        <v>51</v>
      </c>
      <c r="K23" s="6">
        <v>26</v>
      </c>
      <c r="L23" s="6">
        <v>25</v>
      </c>
      <c r="M23" s="6">
        <v>26</v>
      </c>
    </row>
    <row r="24" spans="1:13" ht="12.75">
      <c r="A24" s="4" t="s">
        <v>30</v>
      </c>
      <c r="B24" s="5">
        <v>42</v>
      </c>
      <c r="C24" s="5">
        <v>65</v>
      </c>
      <c r="D24" s="5">
        <v>41</v>
      </c>
      <c r="E24" s="5">
        <v>226</v>
      </c>
      <c r="F24" s="8">
        <v>4963</v>
      </c>
      <c r="G24" s="8">
        <v>5586</v>
      </c>
      <c r="H24" s="11">
        <v>44</v>
      </c>
      <c r="I24" s="9">
        <v>43</v>
      </c>
      <c r="J24" s="9">
        <v>40</v>
      </c>
      <c r="K24" s="6">
        <v>25</v>
      </c>
      <c r="L24" s="6">
        <v>27</v>
      </c>
      <c r="M24" s="6">
        <v>27</v>
      </c>
    </row>
    <row r="25" spans="1:13" ht="12.75">
      <c r="A25" s="4" t="s">
        <v>31</v>
      </c>
      <c r="B25" s="5">
        <v>45</v>
      </c>
      <c r="C25" s="5">
        <v>61</v>
      </c>
      <c r="D25" s="5">
        <v>46</v>
      </c>
      <c r="E25" s="5">
        <v>200</v>
      </c>
      <c r="F25" s="8">
        <v>4953</v>
      </c>
      <c r="G25" s="8">
        <v>4875</v>
      </c>
      <c r="H25" s="11">
        <v>105</v>
      </c>
      <c r="I25" s="9">
        <v>40</v>
      </c>
      <c r="J25" s="9">
        <v>39</v>
      </c>
      <c r="K25" s="6">
        <v>26</v>
      </c>
      <c r="L25" s="6">
        <v>24</v>
      </c>
      <c r="M25" s="6">
        <v>25</v>
      </c>
    </row>
    <row r="26" spans="1:13" ht="12.75">
      <c r="A26" s="4" t="s">
        <v>32</v>
      </c>
      <c r="B26" s="5">
        <v>42</v>
      </c>
      <c r="C26" s="5">
        <v>161</v>
      </c>
      <c r="D26" s="5">
        <v>203</v>
      </c>
      <c r="E26" s="5">
        <v>83</v>
      </c>
      <c r="F26" s="6">
        <v>27</v>
      </c>
      <c r="G26" s="5">
        <v>41</v>
      </c>
      <c r="H26" s="5">
        <v>40</v>
      </c>
      <c r="I26" s="5">
        <v>42</v>
      </c>
      <c r="J26" s="5">
        <v>39</v>
      </c>
      <c r="K26" s="5">
        <v>36</v>
      </c>
      <c r="L26" s="6">
        <v>26</v>
      </c>
      <c r="M26" s="5">
        <v>37</v>
      </c>
    </row>
    <row r="27" spans="1:13" ht="12.75">
      <c r="A27" s="4" t="s">
        <v>33</v>
      </c>
      <c r="B27" s="5">
        <v>41</v>
      </c>
      <c r="C27" s="5">
        <v>170</v>
      </c>
      <c r="D27" s="5">
        <v>191</v>
      </c>
      <c r="E27" s="5">
        <v>87</v>
      </c>
      <c r="F27" s="6">
        <v>27</v>
      </c>
      <c r="G27" s="5">
        <v>42</v>
      </c>
      <c r="H27" s="5">
        <v>39</v>
      </c>
      <c r="I27" s="5">
        <v>39</v>
      </c>
      <c r="J27" s="5">
        <v>43</v>
      </c>
      <c r="K27" s="5">
        <v>38</v>
      </c>
      <c r="L27" s="6">
        <v>27</v>
      </c>
      <c r="M27" s="5">
        <v>40</v>
      </c>
    </row>
    <row r="28" spans="1:13" ht="12.75">
      <c r="A28" s="4" t="s">
        <v>34</v>
      </c>
      <c r="B28" s="5">
        <v>38</v>
      </c>
      <c r="C28" s="5">
        <v>161</v>
      </c>
      <c r="D28" s="5">
        <v>195</v>
      </c>
      <c r="E28" s="5">
        <v>85</v>
      </c>
      <c r="F28" s="6">
        <v>27</v>
      </c>
      <c r="G28" s="5">
        <v>40</v>
      </c>
      <c r="H28" s="5">
        <v>38</v>
      </c>
      <c r="I28" s="5">
        <v>36</v>
      </c>
      <c r="J28" s="5">
        <v>44</v>
      </c>
      <c r="K28" s="5">
        <v>37</v>
      </c>
      <c r="L28" s="6">
        <v>27</v>
      </c>
      <c r="M28" s="5">
        <v>40</v>
      </c>
    </row>
    <row r="29" spans="1:13" ht="12.75">
      <c r="A29" s="4" t="s">
        <v>35</v>
      </c>
      <c r="B29" s="6">
        <v>23</v>
      </c>
      <c r="C29" s="6">
        <v>25</v>
      </c>
      <c r="D29" s="6">
        <v>26</v>
      </c>
      <c r="E29" s="6">
        <v>26</v>
      </c>
      <c r="F29" s="6">
        <v>25</v>
      </c>
      <c r="G29" s="6">
        <v>27</v>
      </c>
      <c r="H29" s="6">
        <v>26</v>
      </c>
      <c r="I29" s="6">
        <v>27</v>
      </c>
      <c r="J29" s="6">
        <v>25</v>
      </c>
      <c r="K29" s="6">
        <v>25</v>
      </c>
      <c r="L29" s="6">
        <v>26</v>
      </c>
      <c r="M29" s="6">
        <v>27</v>
      </c>
    </row>
    <row r="30" spans="1:13" ht="12.75">
      <c r="A30" s="4" t="s">
        <v>36</v>
      </c>
      <c r="B30" s="6">
        <v>27</v>
      </c>
      <c r="C30" s="6">
        <v>27</v>
      </c>
      <c r="D30" s="6">
        <v>25</v>
      </c>
      <c r="E30" s="6">
        <v>28</v>
      </c>
      <c r="F30" s="6">
        <v>26</v>
      </c>
      <c r="G30" s="6">
        <v>27</v>
      </c>
      <c r="H30" s="6">
        <v>26</v>
      </c>
      <c r="I30" s="6">
        <v>27</v>
      </c>
      <c r="J30" s="6">
        <v>27</v>
      </c>
      <c r="K30" s="6">
        <v>27</v>
      </c>
      <c r="L30" s="6">
        <v>27</v>
      </c>
      <c r="M30" s="6">
        <v>26</v>
      </c>
    </row>
    <row r="33" spans="1:21" ht="12.75">
      <c r="A33" t="s">
        <v>37</v>
      </c>
      <c r="B33" t="s">
        <v>38</v>
      </c>
      <c r="C33" t="s">
        <v>39</v>
      </c>
      <c r="D33" t="s">
        <v>40</v>
      </c>
      <c r="E33" t="s">
        <v>41</v>
      </c>
      <c r="F33" t="s">
        <v>42</v>
      </c>
      <c r="G33" t="s">
        <v>43</v>
      </c>
      <c r="H33" t="s">
        <v>44</v>
      </c>
      <c r="I33" t="s">
        <v>45</v>
      </c>
      <c r="J33" t="s">
        <v>46</v>
      </c>
      <c r="K33" t="s">
        <v>47</v>
      </c>
      <c r="L33" t="s">
        <v>48</v>
      </c>
      <c r="M33" t="s">
        <v>49</v>
      </c>
      <c r="N33" t="s">
        <v>50</v>
      </c>
      <c r="O33" t="s">
        <v>51</v>
      </c>
      <c r="P33" t="s">
        <v>52</v>
      </c>
      <c r="Q33" t="s">
        <v>54</v>
      </c>
      <c r="R33" t="s">
        <v>55</v>
      </c>
      <c r="S33" t="s">
        <v>53</v>
      </c>
      <c r="T33" t="s">
        <v>56</v>
      </c>
      <c r="U33" t="s">
        <v>57</v>
      </c>
    </row>
    <row r="34" spans="1:21" ht="12.75">
      <c r="A34" s="5">
        <v>47</v>
      </c>
      <c r="B34" s="5">
        <v>85</v>
      </c>
      <c r="C34" s="5">
        <v>53</v>
      </c>
      <c r="D34" s="5">
        <v>313</v>
      </c>
      <c r="E34" s="5">
        <v>42</v>
      </c>
      <c r="F34" s="5">
        <v>161</v>
      </c>
      <c r="G34" s="5">
        <v>203</v>
      </c>
      <c r="H34" s="5">
        <v>83</v>
      </c>
      <c r="I34" s="6">
        <v>27</v>
      </c>
      <c r="J34" s="5">
        <v>41</v>
      </c>
      <c r="K34" s="5">
        <v>40</v>
      </c>
      <c r="L34" s="5">
        <v>42</v>
      </c>
      <c r="M34" s="5">
        <v>39</v>
      </c>
      <c r="N34" s="5">
        <v>36</v>
      </c>
      <c r="O34" s="6">
        <v>26</v>
      </c>
      <c r="P34" s="5">
        <v>37</v>
      </c>
      <c r="Q34" s="8">
        <v>7636</v>
      </c>
      <c r="R34" s="8">
        <v>6899</v>
      </c>
      <c r="S34" s="11">
        <v>48</v>
      </c>
      <c r="T34" s="9">
        <v>43</v>
      </c>
      <c r="U34" s="9">
        <v>51</v>
      </c>
    </row>
    <row r="35" spans="1:21" ht="12.75">
      <c r="A35" s="5">
        <v>42</v>
      </c>
      <c r="B35" s="5">
        <v>65</v>
      </c>
      <c r="C35" s="5">
        <v>41</v>
      </c>
      <c r="D35" s="5">
        <v>226</v>
      </c>
      <c r="E35" s="5">
        <v>41</v>
      </c>
      <c r="F35" s="5">
        <v>170</v>
      </c>
      <c r="G35" s="5">
        <v>191</v>
      </c>
      <c r="H35" s="5">
        <v>87</v>
      </c>
      <c r="I35" s="6">
        <v>27</v>
      </c>
      <c r="J35" s="5">
        <v>42</v>
      </c>
      <c r="K35" s="5">
        <v>39</v>
      </c>
      <c r="L35" s="5">
        <v>39</v>
      </c>
      <c r="M35" s="5">
        <v>43</v>
      </c>
      <c r="N35" s="5">
        <v>38</v>
      </c>
      <c r="O35" s="6">
        <v>27</v>
      </c>
      <c r="P35" s="5">
        <v>40</v>
      </c>
      <c r="Q35" s="8">
        <v>4963</v>
      </c>
      <c r="R35" s="8">
        <v>5586</v>
      </c>
      <c r="S35" s="11">
        <v>44</v>
      </c>
      <c r="T35" s="9">
        <v>43</v>
      </c>
      <c r="U35" s="9">
        <v>40</v>
      </c>
    </row>
    <row r="36" spans="1:21" ht="12.75">
      <c r="A36" s="5">
        <v>45</v>
      </c>
      <c r="B36" s="5">
        <v>61</v>
      </c>
      <c r="C36" s="5">
        <v>46</v>
      </c>
      <c r="D36" s="5">
        <v>200</v>
      </c>
      <c r="E36" s="5">
        <v>38</v>
      </c>
      <c r="F36" s="5">
        <v>161</v>
      </c>
      <c r="G36" s="5">
        <v>195</v>
      </c>
      <c r="H36" s="5">
        <v>85</v>
      </c>
      <c r="I36" s="6">
        <v>27</v>
      </c>
      <c r="J36" s="5">
        <v>40</v>
      </c>
      <c r="K36" s="5">
        <v>38</v>
      </c>
      <c r="L36" s="5">
        <v>36</v>
      </c>
      <c r="M36" s="5">
        <v>44</v>
      </c>
      <c r="N36" s="5">
        <v>37</v>
      </c>
      <c r="O36" s="6">
        <v>27</v>
      </c>
      <c r="P36" s="5">
        <v>40</v>
      </c>
      <c r="Q36" s="8">
        <v>4953</v>
      </c>
      <c r="R36" s="8">
        <v>4875</v>
      </c>
      <c r="S36" s="11">
        <v>105</v>
      </c>
      <c r="T36" s="9">
        <v>40</v>
      </c>
      <c r="U36" s="9">
        <v>39</v>
      </c>
    </row>
    <row r="37" ht="12.75">
      <c r="A37" t="s">
        <v>73</v>
      </c>
    </row>
    <row r="38" spans="1:21" ht="12.75">
      <c r="A38" s="13">
        <f>AVERAGE(A34:A36)</f>
        <v>44.666666666666664</v>
      </c>
      <c r="B38" s="13">
        <f aca="true" t="shared" si="0" ref="B38:U38">AVERAGE(B34:B36)</f>
        <v>70.33333333333333</v>
      </c>
      <c r="C38" s="13">
        <f t="shared" si="0"/>
        <v>46.666666666666664</v>
      </c>
      <c r="D38" s="13">
        <f t="shared" si="0"/>
        <v>246.33333333333334</v>
      </c>
      <c r="E38" s="13">
        <f t="shared" si="0"/>
        <v>40.333333333333336</v>
      </c>
      <c r="F38" s="13">
        <f t="shared" si="0"/>
        <v>164</v>
      </c>
      <c r="G38" s="13">
        <f t="shared" si="0"/>
        <v>196.33333333333334</v>
      </c>
      <c r="H38" s="13">
        <f t="shared" si="0"/>
        <v>85</v>
      </c>
      <c r="I38" s="13">
        <f t="shared" si="0"/>
        <v>27</v>
      </c>
      <c r="J38" s="13">
        <f t="shared" si="0"/>
        <v>41</v>
      </c>
      <c r="K38" s="13">
        <f t="shared" si="0"/>
        <v>39</v>
      </c>
      <c r="L38" s="13">
        <f t="shared" si="0"/>
        <v>39</v>
      </c>
      <c r="M38" s="13">
        <f t="shared" si="0"/>
        <v>42</v>
      </c>
      <c r="N38" s="13">
        <f t="shared" si="0"/>
        <v>37</v>
      </c>
      <c r="O38" s="13">
        <f t="shared" si="0"/>
        <v>26.666666666666668</v>
      </c>
      <c r="P38" s="13">
        <f t="shared" si="0"/>
        <v>39</v>
      </c>
      <c r="Q38" s="13">
        <f t="shared" si="0"/>
        <v>5850.666666666667</v>
      </c>
      <c r="R38" s="13">
        <f t="shared" si="0"/>
        <v>5786.666666666667</v>
      </c>
      <c r="S38" s="13">
        <f t="shared" si="0"/>
        <v>65.66666666666667</v>
      </c>
      <c r="T38" s="13">
        <f t="shared" si="0"/>
        <v>42</v>
      </c>
      <c r="U38" s="13">
        <f t="shared" si="0"/>
        <v>43.333333333333336</v>
      </c>
    </row>
    <row r="39" ht="12.75">
      <c r="A39" t="s">
        <v>74</v>
      </c>
    </row>
    <row r="40" spans="1:21" ht="12.75">
      <c r="A40" s="13">
        <f>A38-27</f>
        <v>17.666666666666664</v>
      </c>
      <c r="B40" s="13">
        <f aca="true" t="shared" si="1" ref="B40:U40">B38-27</f>
        <v>43.33333333333333</v>
      </c>
      <c r="C40" s="13">
        <f t="shared" si="1"/>
        <v>19.666666666666664</v>
      </c>
      <c r="D40" s="13">
        <f t="shared" si="1"/>
        <v>219.33333333333334</v>
      </c>
      <c r="E40" s="13">
        <f t="shared" si="1"/>
        <v>13.333333333333336</v>
      </c>
      <c r="F40" s="13">
        <f t="shared" si="1"/>
        <v>137</v>
      </c>
      <c r="G40" s="13">
        <f t="shared" si="1"/>
        <v>169.33333333333334</v>
      </c>
      <c r="H40" s="13">
        <f t="shared" si="1"/>
        <v>58</v>
      </c>
      <c r="I40" s="13">
        <f t="shared" si="1"/>
        <v>0</v>
      </c>
      <c r="J40" s="13">
        <f t="shared" si="1"/>
        <v>14</v>
      </c>
      <c r="K40" s="13">
        <f t="shared" si="1"/>
        <v>12</v>
      </c>
      <c r="L40" s="13">
        <f t="shared" si="1"/>
        <v>12</v>
      </c>
      <c r="M40" s="13">
        <f t="shared" si="1"/>
        <v>15</v>
      </c>
      <c r="N40" s="13">
        <f t="shared" si="1"/>
        <v>10</v>
      </c>
      <c r="O40" s="13">
        <f t="shared" si="1"/>
        <v>-0.33333333333333215</v>
      </c>
      <c r="P40" s="13">
        <f t="shared" si="1"/>
        <v>12</v>
      </c>
      <c r="Q40" s="13">
        <f t="shared" si="1"/>
        <v>5823.666666666667</v>
      </c>
      <c r="R40" s="13">
        <f t="shared" si="1"/>
        <v>5759.666666666667</v>
      </c>
      <c r="S40" s="13">
        <f t="shared" si="1"/>
        <v>38.66666666666667</v>
      </c>
      <c r="T40" s="13">
        <f t="shared" si="1"/>
        <v>15</v>
      </c>
      <c r="U40" s="13">
        <f t="shared" si="1"/>
        <v>16.333333333333336</v>
      </c>
    </row>
    <row r="41" spans="1:21" ht="12.75">
      <c r="A41">
        <f>STDEV(A34:A36)</f>
        <v>2.5166114784236133</v>
      </c>
      <c r="B41">
        <f aca="true" t="shared" si="2" ref="B41:U41">STDEV(B34:B36)</f>
        <v>12.858201014657261</v>
      </c>
      <c r="C41">
        <f t="shared" si="2"/>
        <v>6.027713773341721</v>
      </c>
      <c r="D41">
        <f t="shared" si="2"/>
        <v>59.18051481132391</v>
      </c>
      <c r="E41">
        <f t="shared" si="2"/>
        <v>2.081665999466169</v>
      </c>
      <c r="F41">
        <f t="shared" si="2"/>
        <v>5.196152422706632</v>
      </c>
      <c r="G41">
        <f t="shared" si="2"/>
        <v>6.110100926607985</v>
      </c>
      <c r="H41">
        <f t="shared" si="2"/>
        <v>2</v>
      </c>
      <c r="I41">
        <f t="shared" si="2"/>
        <v>0</v>
      </c>
      <c r="J41">
        <f t="shared" si="2"/>
        <v>1</v>
      </c>
      <c r="K41">
        <f t="shared" si="2"/>
        <v>1</v>
      </c>
      <c r="L41">
        <f t="shared" si="2"/>
        <v>3</v>
      </c>
      <c r="M41">
        <f t="shared" si="2"/>
        <v>2.6457513110645907</v>
      </c>
      <c r="N41">
        <f t="shared" si="2"/>
        <v>1</v>
      </c>
      <c r="O41">
        <f t="shared" si="2"/>
        <v>0.5773502691895601</v>
      </c>
      <c r="P41">
        <f t="shared" si="2"/>
        <v>1.7320508075688772</v>
      </c>
      <c r="Q41">
        <f t="shared" si="2"/>
        <v>1546.1521054971713</v>
      </c>
      <c r="R41">
        <f t="shared" si="2"/>
        <v>1026.8127060634456</v>
      </c>
      <c r="S41">
        <f t="shared" si="2"/>
        <v>34.122328955294556</v>
      </c>
      <c r="T41">
        <f t="shared" si="2"/>
        <v>1.7320508075688772</v>
      </c>
      <c r="U41">
        <f t="shared" si="2"/>
        <v>6.658328118479404</v>
      </c>
    </row>
    <row r="42" ht="12.75">
      <c r="H42" s="22"/>
    </row>
    <row r="43" ht="12.75">
      <c r="H43" s="22"/>
    </row>
    <row r="61" ht="12.75">
      <c r="H61" t="s">
        <v>86</v>
      </c>
    </row>
    <row r="64" ht="12.75">
      <c r="A64" t="s">
        <v>75</v>
      </c>
    </row>
    <row r="65" spans="1:21" ht="12.75">
      <c r="A65" t="s">
        <v>37</v>
      </c>
      <c r="B65" t="s">
        <v>38</v>
      </c>
      <c r="C65" t="s">
        <v>39</v>
      </c>
      <c r="D65" t="s">
        <v>40</v>
      </c>
      <c r="E65" t="s">
        <v>41</v>
      </c>
      <c r="F65" t="s">
        <v>42</v>
      </c>
      <c r="G65" t="s">
        <v>43</v>
      </c>
      <c r="H65" t="s">
        <v>44</v>
      </c>
      <c r="I65" s="15" t="s">
        <v>45</v>
      </c>
      <c r="J65" t="s">
        <v>46</v>
      </c>
      <c r="K65" t="s">
        <v>47</v>
      </c>
      <c r="L65" t="s">
        <v>48</v>
      </c>
      <c r="M65" t="s">
        <v>49</v>
      </c>
      <c r="N65" t="s">
        <v>50</v>
      </c>
      <c r="O65" s="15" t="s">
        <v>51</v>
      </c>
      <c r="P65" t="s">
        <v>52</v>
      </c>
      <c r="Q65" t="s">
        <v>54</v>
      </c>
      <c r="R65" t="s">
        <v>55</v>
      </c>
      <c r="S65" t="s">
        <v>53</v>
      </c>
      <c r="T65" t="s">
        <v>56</v>
      </c>
      <c r="U65" t="s">
        <v>57</v>
      </c>
    </row>
    <row r="66" spans="1:21" ht="12.75">
      <c r="A66" s="14">
        <v>0.1899</v>
      </c>
      <c r="B66" s="14">
        <v>0.2845</v>
      </c>
      <c r="C66" s="14">
        <v>0.2384</v>
      </c>
      <c r="D66" s="14">
        <v>0.2874</v>
      </c>
      <c r="E66" s="14">
        <v>0.2813</v>
      </c>
      <c r="F66" s="14">
        <v>0.2682</v>
      </c>
      <c r="G66" s="14">
        <v>0.278</v>
      </c>
      <c r="H66" s="14">
        <v>0.2628</v>
      </c>
      <c r="I66" s="16">
        <v>0.0363</v>
      </c>
      <c r="J66" s="14">
        <v>0.2614</v>
      </c>
      <c r="K66" s="14">
        <v>0.2633</v>
      </c>
      <c r="L66" s="14">
        <v>0.2371</v>
      </c>
      <c r="M66" s="14">
        <v>0.2516</v>
      </c>
      <c r="N66" s="14">
        <v>0.2769</v>
      </c>
      <c r="O66" s="16">
        <v>0.0366</v>
      </c>
      <c r="P66" s="14">
        <v>0.2391</v>
      </c>
      <c r="Q66" s="14">
        <v>0.2078</v>
      </c>
      <c r="R66" s="14">
        <v>0.2296</v>
      </c>
      <c r="S66" s="14">
        <v>0.1728</v>
      </c>
      <c r="T66" s="14">
        <v>0.2175</v>
      </c>
      <c r="U66" s="14">
        <v>0.2692</v>
      </c>
    </row>
    <row r="67" spans="1:21" ht="12.75">
      <c r="A67" s="14">
        <v>0.1879</v>
      </c>
      <c r="B67" s="14">
        <v>0.2921</v>
      </c>
      <c r="C67" s="14">
        <v>0.2589</v>
      </c>
      <c r="D67" s="14">
        <v>0.2771</v>
      </c>
      <c r="E67" s="14">
        <v>0.2879</v>
      </c>
      <c r="F67" s="14">
        <v>0.2861</v>
      </c>
      <c r="G67" s="14">
        <v>0.3044</v>
      </c>
      <c r="H67" s="14">
        <v>0.28</v>
      </c>
      <c r="I67" s="16">
        <v>0.0385</v>
      </c>
      <c r="J67" s="14">
        <v>0.2625</v>
      </c>
      <c r="K67" s="14">
        <v>0.2571</v>
      </c>
      <c r="L67" s="14">
        <v>0.2587</v>
      </c>
      <c r="M67" s="14">
        <v>0.2691</v>
      </c>
      <c r="N67" s="14">
        <v>0.2777</v>
      </c>
      <c r="O67" s="16">
        <v>0.0376</v>
      </c>
      <c r="P67" s="14">
        <v>0.2493</v>
      </c>
      <c r="Q67" s="14">
        <v>0.2393</v>
      </c>
      <c r="R67" s="14">
        <v>0.2589</v>
      </c>
      <c r="S67" s="14">
        <v>0.2001</v>
      </c>
      <c r="T67" s="14">
        <v>0.2561</v>
      </c>
      <c r="U67" s="14">
        <v>0.2416</v>
      </c>
    </row>
    <row r="68" spans="1:21" ht="12.75">
      <c r="A68" s="14">
        <v>0.1982</v>
      </c>
      <c r="B68" s="14">
        <v>0.2441</v>
      </c>
      <c r="C68" s="14">
        <v>0.2491</v>
      </c>
      <c r="D68" s="14">
        <v>0.2676</v>
      </c>
      <c r="E68" s="14">
        <v>0.2843</v>
      </c>
      <c r="F68" s="14">
        <v>0.2816</v>
      </c>
      <c r="G68" s="14">
        <v>0.3037</v>
      </c>
      <c r="H68" s="14">
        <v>0.2694</v>
      </c>
      <c r="I68" s="16">
        <v>0.039</v>
      </c>
      <c r="J68" s="14">
        <v>0.2588</v>
      </c>
      <c r="K68" s="14">
        <v>0.2465</v>
      </c>
      <c r="L68" s="14">
        <v>0.246</v>
      </c>
      <c r="M68" s="14">
        <v>0.3012</v>
      </c>
      <c r="N68" s="14">
        <v>0.2886</v>
      </c>
      <c r="O68" s="16">
        <v>0.0383</v>
      </c>
      <c r="P68" s="14">
        <v>0.2533</v>
      </c>
      <c r="Q68" s="14">
        <v>0.1998</v>
      </c>
      <c r="R68" s="14">
        <v>0.2197</v>
      </c>
      <c r="S68" s="14">
        <v>0.1797</v>
      </c>
      <c r="T68" s="14">
        <v>0.2289</v>
      </c>
      <c r="U68" s="14">
        <v>0.2355</v>
      </c>
    </row>
    <row r="69" spans="1:15" ht="12.75">
      <c r="A69" s="14" t="s">
        <v>76</v>
      </c>
      <c r="B69" s="14"/>
      <c r="C69" s="14"/>
      <c r="D69" s="14"/>
      <c r="E69" s="14"/>
      <c r="F69" s="14"/>
      <c r="G69" s="14"/>
      <c r="H69" s="14"/>
      <c r="I69" s="16"/>
      <c r="J69" s="14"/>
      <c r="K69" s="14"/>
      <c r="L69" s="14"/>
      <c r="O69" s="15"/>
    </row>
    <row r="70" spans="1:21" ht="12.75">
      <c r="A70" s="14">
        <f>AVERAGE(A66:A68)</f>
        <v>0.19200000000000003</v>
      </c>
      <c r="B70" s="14">
        <f aca="true" t="shared" si="3" ref="B70:U70">AVERAGE(B66:B68)</f>
        <v>0.2735666666666667</v>
      </c>
      <c r="C70" s="14">
        <f t="shared" si="3"/>
        <v>0.2488</v>
      </c>
      <c r="D70" s="14">
        <f t="shared" si="3"/>
        <v>0.2773666666666667</v>
      </c>
      <c r="E70" s="14">
        <f t="shared" si="3"/>
        <v>0.2845</v>
      </c>
      <c r="F70" s="14">
        <f t="shared" si="3"/>
        <v>0.27863333333333334</v>
      </c>
      <c r="G70" s="14">
        <f t="shared" si="3"/>
        <v>0.2953666666666667</v>
      </c>
      <c r="H70" s="14">
        <f t="shared" si="3"/>
        <v>0.2707333333333333</v>
      </c>
      <c r="I70" s="16">
        <f t="shared" si="3"/>
        <v>0.03793333333333334</v>
      </c>
      <c r="J70" s="14">
        <f t="shared" si="3"/>
        <v>0.26089999999999997</v>
      </c>
      <c r="K70" s="14">
        <f t="shared" si="3"/>
        <v>0.2556333333333333</v>
      </c>
      <c r="L70" s="14">
        <f t="shared" si="3"/>
        <v>0.24726666666666666</v>
      </c>
      <c r="M70" s="14">
        <f t="shared" si="3"/>
        <v>0.27396666666666664</v>
      </c>
      <c r="N70" s="14">
        <f t="shared" si="3"/>
        <v>0.28106666666666663</v>
      </c>
      <c r="O70" s="16">
        <f t="shared" si="3"/>
        <v>0.0375</v>
      </c>
      <c r="P70" s="14">
        <f t="shared" si="3"/>
        <v>0.24723333333333333</v>
      </c>
      <c r="Q70" s="14">
        <f t="shared" si="3"/>
        <v>0.21563333333333334</v>
      </c>
      <c r="R70" s="14">
        <f t="shared" si="3"/>
        <v>0.23606666666666667</v>
      </c>
      <c r="S70" s="14">
        <f t="shared" si="3"/>
        <v>0.1842</v>
      </c>
      <c r="T70" s="14">
        <f t="shared" si="3"/>
        <v>0.23416666666666666</v>
      </c>
      <c r="U70" s="14">
        <f t="shared" si="3"/>
        <v>0.24876666666666666</v>
      </c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ht="25.5">
      <c r="A72" s="12" t="s">
        <v>77</v>
      </c>
    </row>
    <row r="73" spans="1:21" ht="12.75">
      <c r="A73" s="17">
        <f>A70-0.04</f>
        <v>0.15200000000000002</v>
      </c>
      <c r="B73" s="17">
        <f>B70-0.04</f>
        <v>0.23356666666666667</v>
      </c>
      <c r="C73" s="17">
        <f>C70-0.04</f>
        <v>0.20879999999999999</v>
      </c>
      <c r="D73" s="17">
        <f>D70-0.04</f>
        <v>0.2373666666666667</v>
      </c>
      <c r="E73" s="17">
        <f>E70-0.04</f>
        <v>0.24449999999999997</v>
      </c>
      <c r="F73" s="17">
        <f>F70-0.04</f>
        <v>0.23863333333333334</v>
      </c>
      <c r="G73" s="17">
        <f>G70-0.04</f>
        <v>0.25536666666666674</v>
      </c>
      <c r="H73" s="17">
        <f>H70-0.04</f>
        <v>0.23073333333333332</v>
      </c>
      <c r="I73" s="17">
        <f>I70-0.04</f>
        <v>-0.002066666666666661</v>
      </c>
      <c r="J73" s="17">
        <f>J70-0.04</f>
        <v>0.22089999999999996</v>
      </c>
      <c r="K73" s="17">
        <f>K70-0.04</f>
        <v>0.21563333333333332</v>
      </c>
      <c r="L73" s="17">
        <f>L70-0.04</f>
        <v>0.20726666666666665</v>
      </c>
      <c r="M73" s="17">
        <f>M70-0.04</f>
        <v>0.23396666666666663</v>
      </c>
      <c r="N73" s="17">
        <f>N70-0.04</f>
        <v>0.24106666666666662</v>
      </c>
      <c r="O73" s="17">
        <f>O70-0.04</f>
        <v>-0.0025000000000000022</v>
      </c>
      <c r="P73" s="17">
        <f>P70-0.04</f>
        <v>0.20723333333333332</v>
      </c>
      <c r="Q73" s="17">
        <f>Q70-0.04</f>
        <v>0.17563333333333334</v>
      </c>
      <c r="R73" s="17">
        <f>R70-0.04</f>
        <v>0.19606666666666667</v>
      </c>
      <c r="S73" s="17">
        <f>S70-0.04</f>
        <v>0.1442</v>
      </c>
      <c r="T73" s="17">
        <f>T70-0.04</f>
        <v>0.19416666666666665</v>
      </c>
      <c r="U73" s="17">
        <f>U70-0.04</f>
        <v>0.20876666666666666</v>
      </c>
    </row>
    <row r="76" spans="10:12" ht="12.75">
      <c r="J76" s="14"/>
      <c r="K76" s="14"/>
      <c r="L76" s="14"/>
    </row>
    <row r="77" spans="1:12" ht="12.75">
      <c r="A77" t="s">
        <v>78</v>
      </c>
      <c r="J77" s="14"/>
      <c r="K77" s="14"/>
      <c r="L77" s="14"/>
    </row>
    <row r="78" spans="1:21" ht="12.75">
      <c r="A78">
        <f>A40/A73</f>
        <v>116.22807017543856</v>
      </c>
      <c r="B78">
        <f aca="true" t="shared" si="4" ref="B78:U78">B40/B73</f>
        <v>185.52875695732837</v>
      </c>
      <c r="C78">
        <f t="shared" si="4"/>
        <v>94.1890166028097</v>
      </c>
      <c r="D78">
        <f t="shared" si="4"/>
        <v>924.0275242241257</v>
      </c>
      <c r="E78">
        <f t="shared" si="4"/>
        <v>54.53306066803001</v>
      </c>
      <c r="F78">
        <f t="shared" si="4"/>
        <v>574.1025282860735</v>
      </c>
      <c r="G78">
        <f t="shared" si="4"/>
        <v>663.0988121655134</v>
      </c>
      <c r="H78">
        <f t="shared" si="4"/>
        <v>251.37243571222191</v>
      </c>
      <c r="J78">
        <f t="shared" si="4"/>
        <v>63.37709370755999</v>
      </c>
      <c r="K78">
        <f t="shared" si="4"/>
        <v>55.65002318750967</v>
      </c>
      <c r="L78">
        <f t="shared" si="4"/>
        <v>57.89642972016726</v>
      </c>
      <c r="M78">
        <f t="shared" si="4"/>
        <v>64.11169682290925</v>
      </c>
      <c r="N78">
        <f t="shared" si="4"/>
        <v>41.48230088495576</v>
      </c>
      <c r="P78">
        <f t="shared" si="4"/>
        <v>57.90574231944668</v>
      </c>
      <c r="Q78">
        <f t="shared" si="4"/>
        <v>33158.094515088254</v>
      </c>
      <c r="R78">
        <f t="shared" si="4"/>
        <v>29376.062563753825</v>
      </c>
      <c r="S78">
        <f t="shared" si="4"/>
        <v>268.1460933888119</v>
      </c>
      <c r="T78">
        <f t="shared" si="4"/>
        <v>77.25321888412017</v>
      </c>
      <c r="U78">
        <f t="shared" si="4"/>
        <v>78.23726648570974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B31">
      <selection activeCell="H63" sqref="H63"/>
    </sheetView>
  </sheetViews>
  <sheetFormatPr defaultColWidth="9.140625" defaultRowHeight="12.75"/>
  <cols>
    <col min="1" max="2" width="19.140625" style="0" customWidth="1"/>
    <col min="3" max="3" width="12.00390625" style="0" customWidth="1"/>
    <col min="4" max="4" width="15.00390625" style="0" customWidth="1"/>
    <col min="5" max="5" width="12.8515625" style="0" customWidth="1"/>
    <col min="6" max="6" width="13.57421875" style="0" customWidth="1"/>
    <col min="7" max="7" width="13.421875" style="0" customWidth="1"/>
    <col min="8" max="8" width="14.28125" style="0" customWidth="1"/>
    <col min="9" max="9" width="14.8515625" style="0" customWidth="1"/>
    <col min="10" max="10" width="13.140625" style="0" customWidth="1"/>
    <col min="11" max="11" width="12.7109375" style="0" customWidth="1"/>
    <col min="12" max="12" width="15.57421875" style="0" customWidth="1"/>
    <col min="13" max="13" width="15.00390625" style="0" customWidth="1"/>
    <col min="14" max="14" width="17.57421875" style="0" customWidth="1"/>
    <col min="15" max="15" width="15.421875" style="0" customWidth="1"/>
    <col min="16" max="16" width="16.00390625" style="0" customWidth="1"/>
    <col min="17" max="17" width="16.57421875" style="0" customWidth="1"/>
    <col min="18" max="18" width="16.00390625" style="0" customWidth="1"/>
    <col min="19" max="19" width="13.140625" style="0" customWidth="1"/>
    <col min="20" max="20" width="14.00390625" style="0" customWidth="1"/>
    <col min="21" max="21" width="14.421875" style="0" customWidth="1"/>
    <col min="22" max="22" width="10.140625" style="0" customWidth="1"/>
    <col min="23" max="23" width="20.7109375" style="0" customWidth="1"/>
    <col min="24" max="24" width="21.57421875" style="0" customWidth="1"/>
  </cols>
  <sheetData>
    <row r="1" ht="12.75">
      <c r="A1" t="s">
        <v>0</v>
      </c>
    </row>
    <row r="2" spans="1:6" ht="12.75">
      <c r="A2" t="s">
        <v>1</v>
      </c>
      <c r="F2" s="1">
        <v>40033</v>
      </c>
    </row>
    <row r="3" spans="1:6" ht="12.75">
      <c r="A3" t="s">
        <v>2</v>
      </c>
      <c r="F3" s="2">
        <v>0.878275462962963</v>
      </c>
    </row>
    <row r="5" spans="1:6" ht="12.75">
      <c r="A5" t="s">
        <v>3</v>
      </c>
      <c r="F5" s="3" t="s">
        <v>4</v>
      </c>
    </row>
    <row r="6" spans="1:7" ht="12.75">
      <c r="A6" t="s">
        <v>5</v>
      </c>
      <c r="F6">
        <v>488</v>
      </c>
      <c r="G6" t="s">
        <v>6</v>
      </c>
    </row>
    <row r="7" spans="1:7" ht="12.75">
      <c r="A7" t="s">
        <v>7</v>
      </c>
      <c r="F7">
        <v>575</v>
      </c>
      <c r="G7" t="s">
        <v>6</v>
      </c>
    </row>
    <row r="8" spans="1:7" ht="12.75">
      <c r="A8" t="s">
        <v>8</v>
      </c>
      <c r="F8">
        <v>20</v>
      </c>
      <c r="G8" t="s">
        <v>6</v>
      </c>
    </row>
    <row r="9" spans="1:7" ht="12.75">
      <c r="A9" t="s">
        <v>9</v>
      </c>
      <c r="F9">
        <v>20</v>
      </c>
      <c r="G9" t="s">
        <v>6</v>
      </c>
    </row>
    <row r="10" spans="1:6" ht="12.75">
      <c r="A10" t="s">
        <v>10</v>
      </c>
      <c r="F10">
        <v>50</v>
      </c>
    </row>
    <row r="11" spans="1:6" ht="12.75">
      <c r="A11" t="s">
        <v>11</v>
      </c>
      <c r="F11">
        <v>20</v>
      </c>
    </row>
    <row r="12" spans="1:6" ht="12.75">
      <c r="A12" t="s">
        <v>12</v>
      </c>
      <c r="F12" s="3" t="s">
        <v>13</v>
      </c>
    </row>
    <row r="13" spans="1:7" ht="12.75">
      <c r="A13" t="s">
        <v>14</v>
      </c>
      <c r="F13">
        <v>40</v>
      </c>
      <c r="G13" t="s">
        <v>15</v>
      </c>
    </row>
    <row r="14" spans="1:7" ht="12.75">
      <c r="A14" t="s">
        <v>16</v>
      </c>
      <c r="F14">
        <v>0</v>
      </c>
      <c r="G14" t="s">
        <v>15</v>
      </c>
    </row>
    <row r="15" spans="1:6" ht="12.75">
      <c r="A15" t="s">
        <v>17</v>
      </c>
      <c r="F15" s="3" t="s">
        <v>18</v>
      </c>
    </row>
    <row r="16" spans="1:7" ht="12.75">
      <c r="A16" t="s">
        <v>19</v>
      </c>
      <c r="F16">
        <v>5100</v>
      </c>
      <c r="G16" t="s">
        <v>20</v>
      </c>
    </row>
    <row r="17" spans="1:7" ht="12.75">
      <c r="A17" t="s">
        <v>21</v>
      </c>
      <c r="F17">
        <v>5</v>
      </c>
      <c r="G17" t="s">
        <v>22</v>
      </c>
    </row>
    <row r="18" spans="1:7" ht="12.75">
      <c r="A18" t="s">
        <v>23</v>
      </c>
      <c r="F18">
        <v>37</v>
      </c>
      <c r="G18" t="s">
        <v>24</v>
      </c>
    </row>
    <row r="19" spans="1:7" ht="12.75">
      <c r="A19" t="s">
        <v>25</v>
      </c>
      <c r="F19">
        <v>37</v>
      </c>
      <c r="G19" t="s">
        <v>24</v>
      </c>
    </row>
    <row r="21" spans="1:10" ht="12.75">
      <c r="A21" t="s">
        <v>26</v>
      </c>
      <c r="F21" t="s">
        <v>27</v>
      </c>
      <c r="I21">
        <v>37</v>
      </c>
      <c r="J21" t="s">
        <v>24</v>
      </c>
    </row>
    <row r="22" spans="1:13" ht="12.75">
      <c r="A22" s="4" t="s">
        <v>28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29</v>
      </c>
      <c r="B23" s="5">
        <v>47</v>
      </c>
      <c r="C23" s="5">
        <v>62</v>
      </c>
      <c r="D23" s="5">
        <v>56</v>
      </c>
      <c r="E23" s="5">
        <v>168</v>
      </c>
      <c r="F23" s="5">
        <v>48</v>
      </c>
      <c r="G23" s="5">
        <v>119</v>
      </c>
      <c r="H23" s="5">
        <v>128</v>
      </c>
      <c r="I23" s="5">
        <v>60</v>
      </c>
      <c r="J23" s="6">
        <v>28</v>
      </c>
      <c r="K23" s="5">
        <v>54</v>
      </c>
      <c r="L23" s="5">
        <v>45</v>
      </c>
      <c r="M23" s="5">
        <v>43</v>
      </c>
    </row>
    <row r="24" spans="1:13" ht="12.75">
      <c r="A24" s="4" t="s">
        <v>30</v>
      </c>
      <c r="B24" s="5">
        <v>43</v>
      </c>
      <c r="C24" s="5">
        <v>55</v>
      </c>
      <c r="D24" s="5">
        <v>42</v>
      </c>
      <c r="E24" s="5">
        <v>102</v>
      </c>
      <c r="F24" s="5">
        <v>47</v>
      </c>
      <c r="G24" s="5">
        <v>97</v>
      </c>
      <c r="H24" s="5">
        <v>121</v>
      </c>
      <c r="I24" s="5">
        <v>62</v>
      </c>
      <c r="J24" s="6">
        <v>29</v>
      </c>
      <c r="K24" s="5">
        <v>42</v>
      </c>
      <c r="L24" s="5">
        <v>48</v>
      </c>
      <c r="M24" s="5">
        <v>45</v>
      </c>
    </row>
    <row r="25" spans="1:13" ht="12.75">
      <c r="A25" s="4" t="s">
        <v>31</v>
      </c>
      <c r="B25" s="5">
        <v>43</v>
      </c>
      <c r="C25" s="5">
        <v>52</v>
      </c>
      <c r="D25" s="5">
        <v>48</v>
      </c>
      <c r="E25" s="5">
        <v>109</v>
      </c>
      <c r="F25" s="5">
        <v>43</v>
      </c>
      <c r="G25" s="5">
        <v>99</v>
      </c>
      <c r="H25" s="5">
        <v>110</v>
      </c>
      <c r="I25" s="5">
        <v>64</v>
      </c>
      <c r="J25" s="6">
        <v>28</v>
      </c>
      <c r="K25" s="5">
        <v>46</v>
      </c>
      <c r="L25" s="5">
        <v>45</v>
      </c>
      <c r="M25" s="5">
        <v>41</v>
      </c>
    </row>
    <row r="26" spans="1:13" ht="12.75">
      <c r="A26" s="4" t="s">
        <v>32</v>
      </c>
      <c r="B26" s="5">
        <v>47</v>
      </c>
      <c r="C26" s="5">
        <v>44</v>
      </c>
      <c r="D26" s="6">
        <v>25</v>
      </c>
      <c r="E26" s="5">
        <v>46</v>
      </c>
      <c r="F26" s="8">
        <v>4129</v>
      </c>
      <c r="G26" s="8">
        <v>4272</v>
      </c>
      <c r="H26" s="11">
        <v>46</v>
      </c>
      <c r="I26" s="9">
        <v>38</v>
      </c>
      <c r="J26" s="9">
        <v>35</v>
      </c>
      <c r="K26" s="6">
        <v>28</v>
      </c>
      <c r="L26" s="6">
        <v>27</v>
      </c>
      <c r="M26" s="6">
        <v>26</v>
      </c>
    </row>
    <row r="27" spans="1:13" ht="12.75">
      <c r="A27" s="4" t="s">
        <v>33</v>
      </c>
      <c r="B27" s="5">
        <v>43</v>
      </c>
      <c r="C27" s="5">
        <v>40</v>
      </c>
      <c r="D27" s="6">
        <v>28</v>
      </c>
      <c r="E27" s="5">
        <v>42</v>
      </c>
      <c r="F27" s="8">
        <v>3882</v>
      </c>
      <c r="G27" s="8">
        <v>4281</v>
      </c>
      <c r="H27" s="11">
        <v>44</v>
      </c>
      <c r="I27" s="9">
        <v>38</v>
      </c>
      <c r="J27" s="9">
        <v>39</v>
      </c>
      <c r="K27" s="6">
        <v>27</v>
      </c>
      <c r="L27" s="6">
        <v>26</v>
      </c>
      <c r="M27" s="6">
        <v>26</v>
      </c>
    </row>
    <row r="28" spans="1:13" ht="12.75">
      <c r="A28" s="4" t="s">
        <v>34</v>
      </c>
      <c r="B28" s="5">
        <v>46</v>
      </c>
      <c r="C28" s="5">
        <v>41</v>
      </c>
      <c r="D28" s="6">
        <v>26</v>
      </c>
      <c r="E28" s="5">
        <v>42</v>
      </c>
      <c r="F28" s="6">
        <v>26</v>
      </c>
      <c r="G28" s="6">
        <v>26</v>
      </c>
      <c r="H28" s="6">
        <v>28</v>
      </c>
      <c r="I28" s="6">
        <v>24</v>
      </c>
      <c r="J28" s="9">
        <v>37</v>
      </c>
      <c r="K28" s="6">
        <v>26</v>
      </c>
      <c r="L28" s="6">
        <v>25</v>
      </c>
      <c r="M28" s="6">
        <v>26</v>
      </c>
    </row>
    <row r="29" spans="1:13" ht="12.75">
      <c r="A29" s="4" t="s">
        <v>35</v>
      </c>
      <c r="B29" s="6">
        <v>26</v>
      </c>
      <c r="C29" s="6">
        <v>25</v>
      </c>
      <c r="D29" s="6">
        <v>25</v>
      </c>
      <c r="E29" s="6">
        <v>29</v>
      </c>
      <c r="F29" s="6">
        <v>26</v>
      </c>
      <c r="G29" s="6">
        <v>28</v>
      </c>
      <c r="H29" s="6">
        <v>26</v>
      </c>
      <c r="I29" s="6">
        <v>27</v>
      </c>
      <c r="J29" s="6">
        <v>25</v>
      </c>
      <c r="K29" s="6">
        <v>27</v>
      </c>
      <c r="L29" s="6">
        <v>26</v>
      </c>
      <c r="M29" s="6">
        <v>28</v>
      </c>
    </row>
    <row r="30" spans="1:13" ht="12.75">
      <c r="A30" s="4" t="s">
        <v>36</v>
      </c>
      <c r="B30" s="6">
        <v>27</v>
      </c>
      <c r="C30" s="6">
        <v>26</v>
      </c>
      <c r="D30" s="6">
        <v>27</v>
      </c>
      <c r="E30" s="6">
        <v>28</v>
      </c>
      <c r="F30" s="6">
        <v>27</v>
      </c>
      <c r="G30" s="6">
        <v>27</v>
      </c>
      <c r="H30" s="6">
        <v>28</v>
      </c>
      <c r="I30" s="6">
        <v>28</v>
      </c>
      <c r="J30" s="6">
        <v>28</v>
      </c>
      <c r="K30" s="6">
        <v>26</v>
      </c>
      <c r="L30" s="6">
        <v>26</v>
      </c>
      <c r="M30" s="6">
        <v>25</v>
      </c>
    </row>
    <row r="33" spans="1:21" ht="12.75">
      <c r="A33" t="s">
        <v>37</v>
      </c>
      <c r="B33" t="s">
        <v>38</v>
      </c>
      <c r="C33" t="s">
        <v>39</v>
      </c>
      <c r="D33" t="s">
        <v>40</v>
      </c>
      <c r="E33" t="s">
        <v>41</v>
      </c>
      <c r="F33" t="s">
        <v>42</v>
      </c>
      <c r="G33" t="s">
        <v>43</v>
      </c>
      <c r="H33" t="s">
        <v>44</v>
      </c>
      <c r="I33" t="s">
        <v>45</v>
      </c>
      <c r="J33" t="s">
        <v>46</v>
      </c>
      <c r="K33" t="s">
        <v>47</v>
      </c>
      <c r="L33" t="s">
        <v>48</v>
      </c>
      <c r="M33" t="s">
        <v>49</v>
      </c>
      <c r="N33" t="s">
        <v>50</v>
      </c>
      <c r="O33" t="s">
        <v>51</v>
      </c>
      <c r="P33" t="s">
        <v>52</v>
      </c>
      <c r="Q33" t="s">
        <v>54</v>
      </c>
      <c r="R33" t="s">
        <v>55</v>
      </c>
      <c r="S33" t="s">
        <v>53</v>
      </c>
      <c r="T33" t="s">
        <v>56</v>
      </c>
      <c r="U33" t="s">
        <v>57</v>
      </c>
    </row>
    <row r="34" spans="1:21" ht="12.75">
      <c r="A34" s="5">
        <v>47</v>
      </c>
      <c r="B34" s="5">
        <v>62</v>
      </c>
      <c r="C34" s="5">
        <v>56</v>
      </c>
      <c r="D34" s="5">
        <v>168</v>
      </c>
      <c r="E34" s="5">
        <v>48</v>
      </c>
      <c r="F34" s="5">
        <v>119</v>
      </c>
      <c r="G34" s="5">
        <v>128</v>
      </c>
      <c r="H34" s="5">
        <v>60</v>
      </c>
      <c r="I34" s="6">
        <v>28</v>
      </c>
      <c r="J34" s="5">
        <v>54</v>
      </c>
      <c r="K34" s="5">
        <v>45</v>
      </c>
      <c r="L34" s="5">
        <v>43</v>
      </c>
      <c r="M34" s="5">
        <v>47</v>
      </c>
      <c r="N34" s="5">
        <v>44</v>
      </c>
      <c r="O34" s="6">
        <v>25</v>
      </c>
      <c r="P34" s="5">
        <v>46</v>
      </c>
      <c r="Q34" s="8">
        <v>4129</v>
      </c>
      <c r="R34" s="8">
        <v>4272</v>
      </c>
      <c r="S34" s="11">
        <v>46</v>
      </c>
      <c r="T34" s="9">
        <v>38</v>
      </c>
      <c r="U34" s="9">
        <v>35</v>
      </c>
    </row>
    <row r="35" spans="1:21" ht="12.75">
      <c r="A35" s="5">
        <v>43</v>
      </c>
      <c r="B35" s="5">
        <v>55</v>
      </c>
      <c r="C35" s="5">
        <v>42</v>
      </c>
      <c r="D35" s="5">
        <v>102</v>
      </c>
      <c r="E35" s="5">
        <v>47</v>
      </c>
      <c r="F35" s="5">
        <v>97</v>
      </c>
      <c r="G35" s="5">
        <v>121</v>
      </c>
      <c r="H35" s="5">
        <v>62</v>
      </c>
      <c r="I35" s="6">
        <v>29</v>
      </c>
      <c r="J35" s="5">
        <v>42</v>
      </c>
      <c r="K35" s="5">
        <v>48</v>
      </c>
      <c r="L35" s="5">
        <v>45</v>
      </c>
      <c r="M35" s="5">
        <v>43</v>
      </c>
      <c r="N35" s="5">
        <v>40</v>
      </c>
      <c r="O35" s="6">
        <v>28</v>
      </c>
      <c r="P35" s="5">
        <v>42</v>
      </c>
      <c r="Q35" s="8">
        <v>3882</v>
      </c>
      <c r="R35" s="8">
        <v>4281</v>
      </c>
      <c r="S35" s="11">
        <v>44</v>
      </c>
      <c r="T35" s="9">
        <v>38</v>
      </c>
      <c r="U35" s="9">
        <v>39</v>
      </c>
    </row>
    <row r="36" spans="1:21" ht="12.75">
      <c r="A36" s="5">
        <v>43</v>
      </c>
      <c r="B36" s="5">
        <v>52</v>
      </c>
      <c r="C36" s="5">
        <v>48</v>
      </c>
      <c r="D36" s="5">
        <v>109</v>
      </c>
      <c r="E36" s="5">
        <v>43</v>
      </c>
      <c r="F36" s="5">
        <v>99</v>
      </c>
      <c r="G36" s="5">
        <v>110</v>
      </c>
      <c r="H36" s="5">
        <v>64</v>
      </c>
      <c r="I36" s="6">
        <v>28</v>
      </c>
      <c r="J36" s="5">
        <v>46</v>
      </c>
      <c r="K36" s="5">
        <v>45</v>
      </c>
      <c r="L36" s="5">
        <v>41</v>
      </c>
      <c r="M36" s="5">
        <v>46</v>
      </c>
      <c r="N36" s="5">
        <v>41</v>
      </c>
      <c r="O36" s="6">
        <v>26</v>
      </c>
      <c r="P36" s="5">
        <v>42</v>
      </c>
      <c r="U36" s="9">
        <v>37</v>
      </c>
    </row>
    <row r="37" ht="12.75">
      <c r="A37" t="s">
        <v>73</v>
      </c>
    </row>
    <row r="38" spans="1:21" ht="12.75">
      <c r="A38" s="13">
        <f>AVERAGE(A34:A36)</f>
        <v>44.333333333333336</v>
      </c>
      <c r="B38" s="13">
        <f aca="true" t="shared" si="0" ref="B38:P38">AVERAGE(B34:B36)</f>
        <v>56.333333333333336</v>
      </c>
      <c r="C38" s="13">
        <f t="shared" si="0"/>
        <v>48.666666666666664</v>
      </c>
      <c r="D38" s="13">
        <f t="shared" si="0"/>
        <v>126.33333333333333</v>
      </c>
      <c r="E38" s="13">
        <f t="shared" si="0"/>
        <v>46</v>
      </c>
      <c r="F38" s="13">
        <f t="shared" si="0"/>
        <v>105</v>
      </c>
      <c r="G38" s="13">
        <f t="shared" si="0"/>
        <v>119.66666666666667</v>
      </c>
      <c r="H38" s="13">
        <f t="shared" si="0"/>
        <v>62</v>
      </c>
      <c r="I38" s="13">
        <f t="shared" si="0"/>
        <v>28.333333333333332</v>
      </c>
      <c r="J38" s="13">
        <f t="shared" si="0"/>
        <v>47.333333333333336</v>
      </c>
      <c r="K38" s="13">
        <f t="shared" si="0"/>
        <v>46</v>
      </c>
      <c r="L38" s="13">
        <f t="shared" si="0"/>
        <v>43</v>
      </c>
      <c r="M38" s="13">
        <f t="shared" si="0"/>
        <v>45.333333333333336</v>
      </c>
      <c r="N38" s="13">
        <f t="shared" si="0"/>
        <v>41.666666666666664</v>
      </c>
      <c r="O38" s="13">
        <f t="shared" si="0"/>
        <v>26.333333333333332</v>
      </c>
      <c r="P38" s="13">
        <f t="shared" si="0"/>
        <v>43.333333333333336</v>
      </c>
      <c r="Q38" s="13">
        <f>AVERAGE(Q34:Q35)</f>
        <v>4005.5</v>
      </c>
      <c r="R38" s="13">
        <f>AVERAGE(R34:R35)</f>
        <v>4276.5</v>
      </c>
      <c r="S38" s="13">
        <f>AVERAGE(S34:S35)</f>
        <v>45</v>
      </c>
      <c r="T38" s="13">
        <f>AVERAGE(T34:T35)</f>
        <v>38</v>
      </c>
      <c r="U38" s="13">
        <f>AVERAGE(U34:U36)</f>
        <v>37</v>
      </c>
    </row>
    <row r="40" ht="12.75">
      <c r="A40" t="s">
        <v>79</v>
      </c>
    </row>
    <row r="41" spans="1:21" ht="12.75">
      <c r="A41" s="13">
        <f>A38-27</f>
        <v>17.333333333333336</v>
      </c>
      <c r="B41" s="13">
        <f aca="true" t="shared" si="1" ref="B41:U41">B38-27</f>
        <v>29.333333333333336</v>
      </c>
      <c r="C41" s="13">
        <f t="shared" si="1"/>
        <v>21.666666666666664</v>
      </c>
      <c r="D41" s="13">
        <f t="shared" si="1"/>
        <v>99.33333333333333</v>
      </c>
      <c r="E41" s="13">
        <f t="shared" si="1"/>
        <v>19</v>
      </c>
      <c r="F41" s="13">
        <f t="shared" si="1"/>
        <v>78</v>
      </c>
      <c r="G41" s="13">
        <f t="shared" si="1"/>
        <v>92.66666666666667</v>
      </c>
      <c r="H41" s="13">
        <f t="shared" si="1"/>
        <v>35</v>
      </c>
      <c r="I41" s="13">
        <f t="shared" si="1"/>
        <v>1.3333333333333321</v>
      </c>
      <c r="J41" s="13">
        <f t="shared" si="1"/>
        <v>20.333333333333336</v>
      </c>
      <c r="K41" s="13">
        <f t="shared" si="1"/>
        <v>19</v>
      </c>
      <c r="L41" s="13">
        <f t="shared" si="1"/>
        <v>16</v>
      </c>
      <c r="M41" s="13">
        <f t="shared" si="1"/>
        <v>18.333333333333336</v>
      </c>
      <c r="N41" s="13">
        <f t="shared" si="1"/>
        <v>14.666666666666664</v>
      </c>
      <c r="O41" s="13">
        <f t="shared" si="1"/>
        <v>-0.6666666666666679</v>
      </c>
      <c r="P41" s="13">
        <f t="shared" si="1"/>
        <v>16.333333333333336</v>
      </c>
      <c r="Q41" s="13">
        <f t="shared" si="1"/>
        <v>3978.5</v>
      </c>
      <c r="R41" s="13">
        <f t="shared" si="1"/>
        <v>4249.5</v>
      </c>
      <c r="S41" s="13">
        <f t="shared" si="1"/>
        <v>18</v>
      </c>
      <c r="T41" s="13">
        <f t="shared" si="1"/>
        <v>11</v>
      </c>
      <c r="U41" s="13">
        <f t="shared" si="1"/>
        <v>10</v>
      </c>
    </row>
    <row r="42" spans="1:21" ht="12.75">
      <c r="A42">
        <f>STDEV(A34:A36)</f>
        <v>2.309401076758536</v>
      </c>
      <c r="B42">
        <f aca="true" t="shared" si="2" ref="B42:U42">STDEV(B34:B36)</f>
        <v>5.131601439446855</v>
      </c>
      <c r="C42">
        <f t="shared" si="2"/>
        <v>7.023769168568504</v>
      </c>
      <c r="D42">
        <f t="shared" si="2"/>
        <v>36.25373543972169</v>
      </c>
      <c r="E42">
        <f t="shared" si="2"/>
        <v>2.6457513110645907</v>
      </c>
      <c r="F42">
        <f t="shared" si="2"/>
        <v>12.165525060596439</v>
      </c>
      <c r="G42">
        <f t="shared" si="2"/>
        <v>9.0737717258774</v>
      </c>
      <c r="H42">
        <f t="shared" si="2"/>
        <v>2</v>
      </c>
      <c r="I42">
        <f t="shared" si="2"/>
        <v>0.5773502691895601</v>
      </c>
      <c r="J42">
        <f t="shared" si="2"/>
        <v>6.1101009266077995</v>
      </c>
      <c r="K42">
        <f t="shared" si="2"/>
        <v>1.7320508075688772</v>
      </c>
      <c r="L42">
        <f t="shared" si="2"/>
        <v>2</v>
      </c>
      <c r="M42">
        <f t="shared" si="2"/>
        <v>2.081665999466169</v>
      </c>
      <c r="N42">
        <f t="shared" si="2"/>
        <v>2.081665999466169</v>
      </c>
      <c r="O42">
        <f t="shared" si="2"/>
        <v>1.5275252316519219</v>
      </c>
      <c r="P42">
        <f t="shared" si="2"/>
        <v>2.309401076758536</v>
      </c>
      <c r="Q42">
        <f t="shared" si="2"/>
        <v>174.65537495307723</v>
      </c>
      <c r="R42">
        <f t="shared" si="2"/>
        <v>6.363961030678928</v>
      </c>
      <c r="S42">
        <f t="shared" si="2"/>
        <v>1.4142135623730951</v>
      </c>
      <c r="T42">
        <f t="shared" si="2"/>
        <v>0</v>
      </c>
      <c r="U42">
        <f t="shared" si="2"/>
        <v>2</v>
      </c>
    </row>
    <row r="62" ht="12.75">
      <c r="H62" t="s">
        <v>87</v>
      </c>
    </row>
    <row r="66" ht="12.75">
      <c r="A66" t="s">
        <v>70</v>
      </c>
    </row>
    <row r="67" spans="1:21" ht="12.75">
      <c r="A67" t="s">
        <v>37</v>
      </c>
      <c r="B67" t="s">
        <v>38</v>
      </c>
      <c r="C67" t="s">
        <v>39</v>
      </c>
      <c r="D67" t="s">
        <v>40</v>
      </c>
      <c r="E67" t="s">
        <v>41</v>
      </c>
      <c r="F67" t="s">
        <v>42</v>
      </c>
      <c r="G67" t="s">
        <v>43</v>
      </c>
      <c r="H67" t="s">
        <v>44</v>
      </c>
      <c r="I67" s="15" t="s">
        <v>45</v>
      </c>
      <c r="J67" t="s">
        <v>46</v>
      </c>
      <c r="K67" t="s">
        <v>47</v>
      </c>
      <c r="L67" t="s">
        <v>48</v>
      </c>
      <c r="M67" t="s">
        <v>49</v>
      </c>
      <c r="N67" t="s">
        <v>50</v>
      </c>
      <c r="O67" s="15" t="s">
        <v>51</v>
      </c>
      <c r="P67" t="s">
        <v>52</v>
      </c>
      <c r="Q67" t="s">
        <v>54</v>
      </c>
      <c r="R67" t="s">
        <v>55</v>
      </c>
      <c r="S67" t="s">
        <v>53</v>
      </c>
      <c r="T67" t="s">
        <v>56</v>
      </c>
      <c r="U67" t="s">
        <v>57</v>
      </c>
    </row>
    <row r="68" spans="1:21" ht="12.75">
      <c r="A68" s="14">
        <v>0.1915</v>
      </c>
      <c r="B68" s="14">
        <v>0.1981</v>
      </c>
      <c r="C68" s="14">
        <v>0.2063</v>
      </c>
      <c r="D68" s="14">
        <v>0.2068</v>
      </c>
      <c r="E68" s="14">
        <v>0.1901</v>
      </c>
      <c r="F68" s="14">
        <v>0.1878</v>
      </c>
      <c r="G68" s="14">
        <v>0.183</v>
      </c>
      <c r="H68" s="14">
        <v>0.1841</v>
      </c>
      <c r="I68" s="16">
        <v>0.0389</v>
      </c>
      <c r="J68" s="14">
        <v>0.2106</v>
      </c>
      <c r="K68" s="14">
        <v>0.217</v>
      </c>
      <c r="L68" s="14">
        <v>0.2067</v>
      </c>
      <c r="M68" s="14">
        <v>0.1787</v>
      </c>
      <c r="N68" s="14">
        <v>0.1717</v>
      </c>
      <c r="O68" s="16">
        <v>0.0362</v>
      </c>
      <c r="P68" s="14">
        <v>0.1836</v>
      </c>
      <c r="Q68" s="14">
        <v>0.2305</v>
      </c>
      <c r="R68" s="14">
        <v>0.2362</v>
      </c>
      <c r="S68" s="14">
        <v>0.1802</v>
      </c>
      <c r="T68" s="14">
        <v>0.251</v>
      </c>
      <c r="U68" s="14">
        <v>0.2579</v>
      </c>
    </row>
    <row r="69" spans="1:21" ht="12.75">
      <c r="A69" s="14">
        <v>0.1816</v>
      </c>
      <c r="B69" s="14">
        <v>0.1843</v>
      </c>
      <c r="C69" s="14">
        <v>0.1846</v>
      </c>
      <c r="D69" s="14">
        <v>0.1774</v>
      </c>
      <c r="E69" s="14">
        <v>0.1914</v>
      </c>
      <c r="F69" s="14">
        <v>0.1866</v>
      </c>
      <c r="G69" s="14">
        <v>0.1746</v>
      </c>
      <c r="H69" s="14">
        <v>0.1869</v>
      </c>
      <c r="I69" s="16">
        <v>0.0382</v>
      </c>
      <c r="J69" s="14">
        <v>0.1972</v>
      </c>
      <c r="K69" s="14">
        <v>0.2173</v>
      </c>
      <c r="L69" s="14">
        <v>0.1864</v>
      </c>
      <c r="M69" s="14">
        <v>0.1704</v>
      </c>
      <c r="N69" s="14">
        <v>0.1668</v>
      </c>
      <c r="O69" s="16">
        <v>0.0357</v>
      </c>
      <c r="P69" s="14">
        <v>0.1773</v>
      </c>
      <c r="Q69" s="14">
        <v>0.2329</v>
      </c>
      <c r="R69" s="14">
        <v>0.2533</v>
      </c>
      <c r="S69" s="14">
        <v>0.1505</v>
      </c>
      <c r="T69" s="14">
        <v>0.2598</v>
      </c>
      <c r="U69" s="14">
        <v>0.2643</v>
      </c>
    </row>
    <row r="70" spans="1:21" ht="12.75">
      <c r="A70" s="14">
        <v>0.1553</v>
      </c>
      <c r="B70" s="14">
        <v>0.1529</v>
      </c>
      <c r="C70" s="14">
        <v>0.1655</v>
      </c>
      <c r="D70" s="14">
        <v>0.1626</v>
      </c>
      <c r="E70" s="14">
        <v>0.1734</v>
      </c>
      <c r="F70" s="14">
        <v>0.1715</v>
      </c>
      <c r="G70" s="14">
        <v>0.157</v>
      </c>
      <c r="H70" s="14">
        <v>0.1736</v>
      </c>
      <c r="I70" s="16">
        <v>0.0551</v>
      </c>
      <c r="J70" s="14">
        <v>0.1851</v>
      </c>
      <c r="K70" s="14">
        <v>0.1833</v>
      </c>
      <c r="L70" s="14">
        <v>0.1831</v>
      </c>
      <c r="M70" s="14">
        <v>0.1752</v>
      </c>
      <c r="N70" s="14">
        <v>0.1696</v>
      </c>
      <c r="O70" s="16">
        <v>0.0371</v>
      </c>
      <c r="P70" s="14">
        <v>0.1877</v>
      </c>
      <c r="U70" s="14">
        <v>0.2026</v>
      </c>
    </row>
    <row r="71" spans="1:15" ht="12.75">
      <c r="A71" s="14" t="s">
        <v>73</v>
      </c>
      <c r="B71" s="14"/>
      <c r="C71" s="14"/>
      <c r="D71" s="14"/>
      <c r="E71" s="14"/>
      <c r="F71" s="14"/>
      <c r="G71" s="14"/>
      <c r="I71" s="15"/>
      <c r="J71" s="14"/>
      <c r="K71" s="14"/>
      <c r="L71" s="14"/>
      <c r="O71" s="15"/>
    </row>
    <row r="72" spans="1:21" ht="12.75">
      <c r="A72" s="14">
        <f>AVERAGE(A68:A70)</f>
        <v>0.17613333333333334</v>
      </c>
      <c r="B72" s="14">
        <f aca="true" t="shared" si="3" ref="B72:P72">AVERAGE(B68:B70)</f>
        <v>0.17843333333333333</v>
      </c>
      <c r="C72" s="14">
        <f t="shared" si="3"/>
        <v>0.18546666666666667</v>
      </c>
      <c r="D72" s="14">
        <f t="shared" si="3"/>
        <v>0.18226666666666666</v>
      </c>
      <c r="E72" s="14">
        <f t="shared" si="3"/>
        <v>0.18496666666666664</v>
      </c>
      <c r="F72" s="14">
        <f t="shared" si="3"/>
        <v>0.18196666666666664</v>
      </c>
      <c r="G72" s="14">
        <f t="shared" si="3"/>
        <v>0.17153333333333334</v>
      </c>
      <c r="H72" s="14">
        <f t="shared" si="3"/>
        <v>0.18153333333333332</v>
      </c>
      <c r="I72" s="16">
        <f t="shared" si="3"/>
        <v>0.04406666666666667</v>
      </c>
      <c r="J72" s="14">
        <f t="shared" si="3"/>
        <v>0.19763333333333333</v>
      </c>
      <c r="K72" s="14">
        <f t="shared" si="3"/>
        <v>0.20586666666666667</v>
      </c>
      <c r="L72" s="14">
        <f t="shared" si="3"/>
        <v>0.1920666666666667</v>
      </c>
      <c r="M72" s="14">
        <f>AVERAGE(M68:M70)</f>
        <v>0.17476666666666665</v>
      </c>
      <c r="N72" s="14">
        <f t="shared" si="3"/>
        <v>0.16936666666666667</v>
      </c>
      <c r="O72" s="16">
        <f t="shared" si="3"/>
        <v>0.036333333333333336</v>
      </c>
      <c r="P72" s="14">
        <f t="shared" si="3"/>
        <v>0.18286666666666665</v>
      </c>
      <c r="Q72" s="17">
        <f>AVERAGE(Q68:Q69)</f>
        <v>0.23170000000000002</v>
      </c>
      <c r="R72" s="17">
        <f>AVERAGE(R68:R69)</f>
        <v>0.24475000000000002</v>
      </c>
      <c r="S72" s="17">
        <f>AVERAGE(S68:S69)</f>
        <v>0.16535</v>
      </c>
      <c r="T72" s="17">
        <f>AVERAGE(T68:T69)</f>
        <v>0.25539999999999996</v>
      </c>
      <c r="U72" s="17">
        <f>AVERAGE(U68:U70)</f>
        <v>0.2416</v>
      </c>
    </row>
    <row r="73" spans="1:12" ht="12.75">
      <c r="A73" s="14"/>
      <c r="B73" s="14"/>
      <c r="C73" s="14"/>
      <c r="D73" s="14"/>
      <c r="E73" s="14"/>
      <c r="F73" s="14"/>
      <c r="G73" s="14"/>
      <c r="H73" s="14"/>
      <c r="J73" s="14"/>
      <c r="K73" s="14"/>
      <c r="L73" s="14"/>
    </row>
    <row r="74" ht="25.5">
      <c r="A74" s="12" t="s">
        <v>80</v>
      </c>
    </row>
    <row r="75" spans="1:21" ht="12.75">
      <c r="A75" s="17">
        <f>A72-0.04</f>
        <v>0.13613333333333333</v>
      </c>
      <c r="B75" s="17">
        <f aca="true" t="shared" si="4" ref="B75:U75">B72-0.04</f>
        <v>0.13843333333333332</v>
      </c>
      <c r="C75" s="17">
        <f t="shared" si="4"/>
        <v>0.14546666666666666</v>
      </c>
      <c r="D75" s="17">
        <f t="shared" si="4"/>
        <v>0.14226666666666665</v>
      </c>
      <c r="E75" s="17">
        <f t="shared" si="4"/>
        <v>0.14496666666666663</v>
      </c>
      <c r="F75" s="17">
        <f t="shared" si="4"/>
        <v>0.14196666666666663</v>
      </c>
      <c r="G75" s="17">
        <f t="shared" si="4"/>
        <v>0.13153333333333334</v>
      </c>
      <c r="H75" s="17">
        <f t="shared" si="4"/>
        <v>0.14153333333333332</v>
      </c>
      <c r="I75" s="17">
        <f t="shared" si="4"/>
        <v>0.00406666666666667</v>
      </c>
      <c r="J75" s="17">
        <f t="shared" si="4"/>
        <v>0.15763333333333332</v>
      </c>
      <c r="K75" s="17">
        <f t="shared" si="4"/>
        <v>0.16586666666666666</v>
      </c>
      <c r="L75" s="17">
        <f t="shared" si="4"/>
        <v>0.15206666666666668</v>
      </c>
      <c r="M75" s="17">
        <f t="shared" si="4"/>
        <v>0.13476666666666665</v>
      </c>
      <c r="N75" s="17">
        <f t="shared" si="4"/>
        <v>0.12936666666666666</v>
      </c>
      <c r="O75" s="17">
        <f t="shared" si="4"/>
        <v>-0.0036666666666666653</v>
      </c>
      <c r="P75" s="17">
        <f t="shared" si="4"/>
        <v>0.14286666666666664</v>
      </c>
      <c r="Q75" s="17">
        <f t="shared" si="4"/>
        <v>0.1917</v>
      </c>
      <c r="R75" s="17">
        <f t="shared" si="4"/>
        <v>0.20475000000000002</v>
      </c>
      <c r="S75" s="17">
        <f t="shared" si="4"/>
        <v>0.12535</v>
      </c>
      <c r="T75" s="17">
        <f t="shared" si="4"/>
        <v>0.21539999999999995</v>
      </c>
      <c r="U75" s="17">
        <f t="shared" si="4"/>
        <v>0.2016</v>
      </c>
    </row>
    <row r="79" ht="12.75">
      <c r="A79" t="s">
        <v>81</v>
      </c>
    </row>
    <row r="80" spans="1:21" ht="12.75">
      <c r="A80">
        <f>A41/A75</f>
        <v>127.32615083251716</v>
      </c>
      <c r="B80">
        <f aca="true" t="shared" si="5" ref="B80:U80">B41/B75</f>
        <v>211.89501565133642</v>
      </c>
      <c r="C80">
        <f t="shared" si="5"/>
        <v>148.94592117323555</v>
      </c>
      <c r="D80">
        <f t="shared" si="5"/>
        <v>698.2193064667292</v>
      </c>
      <c r="E80">
        <f t="shared" si="5"/>
        <v>131.06461255461028</v>
      </c>
      <c r="F80">
        <f t="shared" si="5"/>
        <v>549.4247475933319</v>
      </c>
      <c r="G80">
        <f t="shared" si="5"/>
        <v>704.5108971109985</v>
      </c>
      <c r="H80">
        <f t="shared" si="5"/>
        <v>247.29156853509187</v>
      </c>
      <c r="J80">
        <f t="shared" si="5"/>
        <v>128.99133009092833</v>
      </c>
      <c r="K80">
        <f t="shared" si="5"/>
        <v>114.54983922829582</v>
      </c>
      <c r="L80">
        <f t="shared" si="5"/>
        <v>105.21701008329678</v>
      </c>
      <c r="M80">
        <f t="shared" si="5"/>
        <v>136.03759584466985</v>
      </c>
      <c r="N80">
        <f t="shared" si="5"/>
        <v>113.37284205101777</v>
      </c>
      <c r="P80">
        <f t="shared" si="5"/>
        <v>114.32571161922542</v>
      </c>
      <c r="Q80">
        <f t="shared" si="5"/>
        <v>20753.781950965047</v>
      </c>
      <c r="R80">
        <f t="shared" si="5"/>
        <v>20754.578754578753</v>
      </c>
      <c r="S80">
        <f t="shared" si="5"/>
        <v>143.59792580773833</v>
      </c>
      <c r="T80">
        <f t="shared" si="5"/>
        <v>51.06778087279481</v>
      </c>
      <c r="U80">
        <f t="shared" si="5"/>
        <v>49.6031746031746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77"/>
  <sheetViews>
    <sheetView tabSelected="1" workbookViewId="0" topLeftCell="F26">
      <selection activeCell="M63" sqref="M63:M65"/>
    </sheetView>
  </sheetViews>
  <sheetFormatPr defaultColWidth="9.140625" defaultRowHeight="12.75"/>
  <cols>
    <col min="1" max="1" width="15.00390625" style="0" customWidth="1"/>
    <col min="2" max="2" width="18.140625" style="0" customWidth="1"/>
    <col min="4" max="4" width="18.421875" style="0" customWidth="1"/>
    <col min="5" max="5" width="14.7109375" style="0" customWidth="1"/>
    <col min="6" max="6" width="17.8515625" style="0" customWidth="1"/>
    <col min="7" max="7" width="16.00390625" style="0" customWidth="1"/>
    <col min="8" max="8" width="15.140625" style="0" customWidth="1"/>
    <col min="9" max="9" width="18.00390625" style="0" customWidth="1"/>
    <col min="10" max="10" width="15.28125" style="0" customWidth="1"/>
    <col min="11" max="11" width="14.00390625" style="0" customWidth="1"/>
    <col min="12" max="12" width="14.8515625" style="0" customWidth="1"/>
    <col min="13" max="13" width="16.421875" style="0" customWidth="1"/>
    <col min="14" max="14" width="16.28125" style="0" customWidth="1"/>
    <col min="15" max="15" width="15.00390625" style="0" customWidth="1"/>
    <col min="16" max="16" width="16.00390625" style="0" customWidth="1"/>
    <col min="17" max="17" width="16.7109375" style="0" customWidth="1"/>
    <col min="18" max="18" width="15.8515625" style="0" customWidth="1"/>
    <col min="19" max="19" width="19.8515625" style="0" customWidth="1"/>
    <col min="20" max="20" width="23.140625" style="0" customWidth="1"/>
    <col min="21" max="21" width="20.57421875" style="0" customWidth="1"/>
  </cols>
  <sheetData>
    <row r="2" spans="1:6" ht="12.75">
      <c r="A2" t="s">
        <v>3</v>
      </c>
      <c r="F2" s="3" t="s">
        <v>4</v>
      </c>
    </row>
    <row r="3" spans="1:7" ht="12.75">
      <c r="A3" t="s">
        <v>5</v>
      </c>
      <c r="F3">
        <v>488</v>
      </c>
      <c r="G3" t="s">
        <v>6</v>
      </c>
    </row>
    <row r="4" spans="1:7" ht="12.75">
      <c r="A4" t="s">
        <v>7</v>
      </c>
      <c r="F4">
        <v>575</v>
      </c>
      <c r="G4" t="s">
        <v>6</v>
      </c>
    </row>
    <row r="5" spans="1:7" ht="12.75">
      <c r="A5" t="s">
        <v>8</v>
      </c>
      <c r="F5">
        <v>20</v>
      </c>
      <c r="G5" t="s">
        <v>6</v>
      </c>
    </row>
    <row r="6" spans="1:7" ht="12.75">
      <c r="A6" t="s">
        <v>9</v>
      </c>
      <c r="F6">
        <v>20</v>
      </c>
      <c r="G6" t="s">
        <v>6</v>
      </c>
    </row>
    <row r="7" spans="1:6" ht="12.75">
      <c r="A7" t="s">
        <v>10</v>
      </c>
      <c r="F7">
        <v>50</v>
      </c>
    </row>
    <row r="8" spans="1:6" ht="12.75">
      <c r="A8" t="s">
        <v>11</v>
      </c>
      <c r="F8">
        <v>20</v>
      </c>
    </row>
    <row r="9" spans="1:6" ht="12.75">
      <c r="A9" t="s">
        <v>12</v>
      </c>
      <c r="F9" s="3" t="s">
        <v>13</v>
      </c>
    </row>
    <row r="10" spans="1:7" ht="12.75">
      <c r="A10" t="s">
        <v>14</v>
      </c>
      <c r="F10">
        <v>40</v>
      </c>
      <c r="G10" t="s">
        <v>15</v>
      </c>
    </row>
    <row r="11" spans="1:7" ht="12.75">
      <c r="A11" t="s">
        <v>16</v>
      </c>
      <c r="F11">
        <v>0</v>
      </c>
      <c r="G11" t="s">
        <v>15</v>
      </c>
    </row>
    <row r="12" spans="1:6" ht="12.75">
      <c r="A12" t="s">
        <v>17</v>
      </c>
      <c r="F12" s="3" t="s">
        <v>18</v>
      </c>
    </row>
    <row r="13" spans="1:7" ht="12.75">
      <c r="A13" t="s">
        <v>19</v>
      </c>
      <c r="F13">
        <v>5100</v>
      </c>
      <c r="G13" t="s">
        <v>20</v>
      </c>
    </row>
    <row r="14" spans="1:7" ht="12.75">
      <c r="A14" t="s">
        <v>21</v>
      </c>
      <c r="F14">
        <v>5</v>
      </c>
      <c r="G14" t="s">
        <v>22</v>
      </c>
    </row>
    <row r="15" spans="1:7" ht="12.75">
      <c r="A15" t="s">
        <v>23</v>
      </c>
      <c r="F15">
        <v>37</v>
      </c>
      <c r="G15" t="s">
        <v>24</v>
      </c>
    </row>
    <row r="16" spans="1:7" ht="12.75">
      <c r="A16" t="s">
        <v>25</v>
      </c>
      <c r="F16">
        <v>37</v>
      </c>
      <c r="G16" t="s">
        <v>24</v>
      </c>
    </row>
    <row r="18" spans="1:10" ht="12.75">
      <c r="A18" t="s">
        <v>26</v>
      </c>
      <c r="F18" t="s">
        <v>27</v>
      </c>
      <c r="I18">
        <v>37</v>
      </c>
      <c r="J18" t="s">
        <v>24</v>
      </c>
    </row>
    <row r="19" spans="1:13" ht="12.75">
      <c r="A19" s="4" t="s">
        <v>28</v>
      </c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1:13" ht="12.75">
      <c r="A20" s="4" t="s">
        <v>29</v>
      </c>
      <c r="B20" s="5">
        <v>69</v>
      </c>
      <c r="C20" s="5">
        <v>479</v>
      </c>
      <c r="D20" s="5">
        <v>2540</v>
      </c>
      <c r="E20" s="5">
        <v>11607</v>
      </c>
      <c r="F20" s="5">
        <v>65</v>
      </c>
      <c r="G20" s="5">
        <v>6828</v>
      </c>
      <c r="H20" s="5">
        <v>4837</v>
      </c>
      <c r="I20" s="5">
        <v>6058</v>
      </c>
      <c r="J20" s="11">
        <v>62</v>
      </c>
      <c r="K20" s="8">
        <v>6156</v>
      </c>
      <c r="L20" s="10">
        <v>54</v>
      </c>
      <c r="M20" s="10">
        <v>51</v>
      </c>
    </row>
    <row r="21" spans="1:13" ht="12.75">
      <c r="A21" s="4" t="s">
        <v>30</v>
      </c>
      <c r="B21" s="5">
        <v>56</v>
      </c>
      <c r="C21" s="5">
        <v>369</v>
      </c>
      <c r="D21" s="5">
        <v>1841</v>
      </c>
      <c r="E21" s="5">
        <v>7462</v>
      </c>
      <c r="F21" s="5">
        <v>54</v>
      </c>
      <c r="G21" s="5">
        <v>4862</v>
      </c>
      <c r="H21" s="5">
        <v>6147</v>
      </c>
      <c r="I21" s="5">
        <v>5835</v>
      </c>
      <c r="J21" s="11">
        <v>51</v>
      </c>
      <c r="K21" s="8">
        <v>4625</v>
      </c>
      <c r="L21" s="10">
        <v>50</v>
      </c>
      <c r="M21" s="10">
        <v>50</v>
      </c>
    </row>
    <row r="22" spans="1:13" ht="12.75">
      <c r="A22" s="4" t="s">
        <v>31</v>
      </c>
      <c r="B22" s="5">
        <v>58</v>
      </c>
      <c r="C22" s="5">
        <v>348</v>
      </c>
      <c r="D22" s="5">
        <v>1797</v>
      </c>
      <c r="E22" s="5">
        <v>7056</v>
      </c>
      <c r="F22" s="5">
        <v>53</v>
      </c>
      <c r="G22" s="5">
        <v>5132</v>
      </c>
      <c r="H22" s="5">
        <v>7924</v>
      </c>
      <c r="I22" s="5">
        <v>5265</v>
      </c>
      <c r="J22" s="11">
        <v>46</v>
      </c>
      <c r="K22" s="8">
        <v>4688</v>
      </c>
      <c r="L22" s="10">
        <v>47</v>
      </c>
      <c r="M22" s="10">
        <v>49</v>
      </c>
    </row>
    <row r="23" spans="1:13" ht="12.75">
      <c r="A23" s="4" t="s">
        <v>32</v>
      </c>
      <c r="B23" s="6">
        <v>29</v>
      </c>
      <c r="C23" s="5">
        <v>6512</v>
      </c>
      <c r="D23" s="5">
        <v>63</v>
      </c>
      <c r="E23" s="5">
        <v>72</v>
      </c>
      <c r="F23" s="5">
        <v>821</v>
      </c>
      <c r="G23" s="5">
        <v>86</v>
      </c>
      <c r="H23" s="6">
        <v>29</v>
      </c>
      <c r="I23" s="5">
        <v>3694</v>
      </c>
      <c r="J23" s="6">
        <v>31</v>
      </c>
      <c r="K23" s="6">
        <v>28</v>
      </c>
      <c r="L23" s="6">
        <v>28</v>
      </c>
      <c r="M23" s="6">
        <v>26</v>
      </c>
    </row>
    <row r="24" spans="1:13" ht="12.75">
      <c r="A24" s="4" t="s">
        <v>33</v>
      </c>
      <c r="B24" s="6">
        <v>30</v>
      </c>
      <c r="C24" s="5">
        <v>6649</v>
      </c>
      <c r="D24" s="5">
        <v>60</v>
      </c>
      <c r="E24" s="5">
        <v>41</v>
      </c>
      <c r="F24" s="5">
        <v>1404</v>
      </c>
      <c r="G24" s="5">
        <v>98</v>
      </c>
      <c r="H24" s="6">
        <v>26</v>
      </c>
      <c r="I24" s="5">
        <v>3232</v>
      </c>
      <c r="J24" s="6">
        <v>28</v>
      </c>
      <c r="K24" s="6">
        <v>27</v>
      </c>
      <c r="L24" s="6">
        <v>26</v>
      </c>
      <c r="M24" s="6">
        <v>28</v>
      </c>
    </row>
    <row r="25" spans="1:13" ht="12.75">
      <c r="A25" s="4" t="s">
        <v>34</v>
      </c>
      <c r="B25" s="6">
        <v>28</v>
      </c>
      <c r="C25" s="5">
        <v>6439</v>
      </c>
      <c r="D25" s="5">
        <v>61</v>
      </c>
      <c r="E25" s="5">
        <v>70</v>
      </c>
      <c r="F25" s="5">
        <v>700</v>
      </c>
      <c r="G25" s="5">
        <v>103</v>
      </c>
      <c r="H25" s="6">
        <v>27</v>
      </c>
      <c r="I25" s="5">
        <v>3677</v>
      </c>
      <c r="J25" s="6">
        <v>27</v>
      </c>
      <c r="K25" s="6">
        <v>27</v>
      </c>
      <c r="L25" s="6">
        <v>27</v>
      </c>
      <c r="M25" s="6">
        <v>30</v>
      </c>
    </row>
    <row r="26" spans="1:13" ht="12.75">
      <c r="A26" s="4" t="s">
        <v>35</v>
      </c>
      <c r="B26" s="6">
        <v>26</v>
      </c>
      <c r="C26" s="6">
        <v>27</v>
      </c>
      <c r="D26" s="6">
        <v>26</v>
      </c>
      <c r="E26" s="6">
        <v>28</v>
      </c>
      <c r="F26" s="6">
        <v>27</v>
      </c>
      <c r="G26" s="6">
        <v>28</v>
      </c>
      <c r="H26" s="6">
        <v>27</v>
      </c>
      <c r="I26" s="6">
        <v>29</v>
      </c>
      <c r="J26" s="6">
        <v>27</v>
      </c>
      <c r="K26" s="6">
        <v>28</v>
      </c>
      <c r="L26" s="6">
        <v>26</v>
      </c>
      <c r="M26" s="6">
        <v>27</v>
      </c>
    </row>
    <row r="27" spans="1:13" ht="12.75">
      <c r="A27" s="4" t="s">
        <v>36</v>
      </c>
      <c r="B27" s="6">
        <v>27</v>
      </c>
      <c r="C27" s="6">
        <v>26</v>
      </c>
      <c r="D27" s="6">
        <v>27</v>
      </c>
      <c r="E27" s="6">
        <v>27</v>
      </c>
      <c r="F27" s="6">
        <v>26</v>
      </c>
      <c r="G27" s="6">
        <v>28</v>
      </c>
      <c r="H27" s="6">
        <v>27</v>
      </c>
      <c r="I27" s="6">
        <v>28</v>
      </c>
      <c r="J27" s="6">
        <v>28</v>
      </c>
      <c r="K27" s="6">
        <v>30</v>
      </c>
      <c r="L27" s="6">
        <v>30</v>
      </c>
      <c r="M27" s="6">
        <v>28</v>
      </c>
    </row>
    <row r="29" spans="1:21" ht="12.75">
      <c r="A29" t="s">
        <v>37</v>
      </c>
      <c r="B29" t="s">
        <v>38</v>
      </c>
      <c r="C29" t="s">
        <v>39</v>
      </c>
      <c r="D29" t="s">
        <v>40</v>
      </c>
      <c r="E29" t="s">
        <v>41</v>
      </c>
      <c r="F29" t="s">
        <v>42</v>
      </c>
      <c r="G29" t="s">
        <v>43</v>
      </c>
      <c r="H29" t="s">
        <v>44</v>
      </c>
      <c r="I29" t="s">
        <v>45</v>
      </c>
      <c r="J29" t="s">
        <v>46</v>
      </c>
      <c r="K29" t="s">
        <v>47</v>
      </c>
      <c r="L29" t="s">
        <v>48</v>
      </c>
      <c r="M29" t="s">
        <v>49</v>
      </c>
      <c r="N29" t="s">
        <v>50</v>
      </c>
      <c r="O29" t="s">
        <v>51</v>
      </c>
      <c r="P29" t="s">
        <v>52</v>
      </c>
      <c r="Q29" t="s">
        <v>54</v>
      </c>
      <c r="R29" t="s">
        <v>82</v>
      </c>
      <c r="S29" t="s">
        <v>59</v>
      </c>
      <c r="T29" t="s">
        <v>60</v>
      </c>
      <c r="U29" t="s">
        <v>84</v>
      </c>
    </row>
    <row r="30" spans="1:21" ht="12.75">
      <c r="A30" s="5">
        <v>69</v>
      </c>
      <c r="B30" s="5">
        <v>479</v>
      </c>
      <c r="C30" s="5">
        <v>2540</v>
      </c>
      <c r="D30" s="5">
        <v>11607</v>
      </c>
      <c r="E30" s="5">
        <v>65</v>
      </c>
      <c r="F30" s="5">
        <v>6828</v>
      </c>
      <c r="G30" s="5">
        <v>4837</v>
      </c>
      <c r="H30" s="5">
        <v>6058</v>
      </c>
      <c r="I30" s="6">
        <v>29</v>
      </c>
      <c r="J30" s="5">
        <v>6512</v>
      </c>
      <c r="K30" s="5">
        <v>63</v>
      </c>
      <c r="L30" s="5">
        <v>72</v>
      </c>
      <c r="M30" s="5">
        <v>821</v>
      </c>
      <c r="N30" s="5">
        <v>86</v>
      </c>
      <c r="O30" s="6">
        <v>29</v>
      </c>
      <c r="P30" s="5">
        <v>3694</v>
      </c>
      <c r="Q30" s="8">
        <v>6156</v>
      </c>
      <c r="R30" s="11">
        <v>62</v>
      </c>
      <c r="S30" s="10">
        <v>54</v>
      </c>
      <c r="T30" s="10">
        <v>51</v>
      </c>
      <c r="U30" s="23">
        <v>223</v>
      </c>
    </row>
    <row r="31" spans="1:21" ht="12.75">
      <c r="A31" s="5">
        <v>56</v>
      </c>
      <c r="B31" s="5">
        <v>369</v>
      </c>
      <c r="C31" s="5">
        <v>1841</v>
      </c>
      <c r="D31" s="5">
        <v>7462</v>
      </c>
      <c r="E31" s="5">
        <v>54</v>
      </c>
      <c r="F31" s="5">
        <v>4862</v>
      </c>
      <c r="G31" s="5">
        <v>6147</v>
      </c>
      <c r="H31" s="5">
        <v>5835</v>
      </c>
      <c r="I31" s="6">
        <v>30</v>
      </c>
      <c r="J31" s="5">
        <v>6649</v>
      </c>
      <c r="K31" s="5">
        <v>60</v>
      </c>
      <c r="L31" s="5">
        <v>41</v>
      </c>
      <c r="M31" s="5">
        <v>1404</v>
      </c>
      <c r="N31" s="5">
        <v>98</v>
      </c>
      <c r="O31" s="6">
        <v>26</v>
      </c>
      <c r="P31" s="5">
        <v>3232</v>
      </c>
      <c r="Q31" s="8">
        <v>4625</v>
      </c>
      <c r="R31" s="11">
        <v>51</v>
      </c>
      <c r="S31" s="10">
        <v>50</v>
      </c>
      <c r="T31" s="10">
        <v>50</v>
      </c>
      <c r="U31" s="23">
        <v>157</v>
      </c>
    </row>
    <row r="32" spans="1:21" ht="12.75">
      <c r="A32" s="5">
        <v>58</v>
      </c>
      <c r="B32" s="5">
        <v>348</v>
      </c>
      <c r="C32" s="5">
        <v>1797</v>
      </c>
      <c r="D32" s="5">
        <v>7056</v>
      </c>
      <c r="E32" s="5">
        <v>53</v>
      </c>
      <c r="F32" s="5">
        <v>5132</v>
      </c>
      <c r="G32" s="5">
        <v>7924</v>
      </c>
      <c r="H32" s="5">
        <v>5265</v>
      </c>
      <c r="I32" s="6">
        <v>28</v>
      </c>
      <c r="J32" s="5">
        <v>6439</v>
      </c>
      <c r="K32" s="5">
        <v>61</v>
      </c>
      <c r="L32" s="5">
        <v>70</v>
      </c>
      <c r="M32" s="5">
        <v>700</v>
      </c>
      <c r="N32" s="5">
        <v>103</v>
      </c>
      <c r="O32" s="6">
        <v>27</v>
      </c>
      <c r="P32" s="5">
        <v>3677</v>
      </c>
      <c r="Q32" s="8">
        <v>4688</v>
      </c>
      <c r="R32" s="11">
        <v>46</v>
      </c>
      <c r="S32" s="10">
        <v>47</v>
      </c>
      <c r="T32" s="10">
        <v>49</v>
      </c>
      <c r="U32" s="23">
        <v>178</v>
      </c>
    </row>
    <row r="33" ht="12.75">
      <c r="A33" t="s">
        <v>73</v>
      </c>
    </row>
    <row r="34" spans="1:21" ht="12.75">
      <c r="A34" s="13">
        <f>AVERAGE(A30:A32)</f>
        <v>61</v>
      </c>
      <c r="B34" s="13">
        <f aca="true" t="shared" si="0" ref="B34:T34">AVERAGE(B30:B32)</f>
        <v>398.6666666666667</v>
      </c>
      <c r="C34" s="13">
        <f t="shared" si="0"/>
        <v>2059.3333333333335</v>
      </c>
      <c r="D34" s="13">
        <f t="shared" si="0"/>
        <v>8708.333333333334</v>
      </c>
      <c r="E34" s="13">
        <f t="shared" si="0"/>
        <v>57.333333333333336</v>
      </c>
      <c r="F34" s="13">
        <f t="shared" si="0"/>
        <v>5607.333333333333</v>
      </c>
      <c r="G34" s="13">
        <f t="shared" si="0"/>
        <v>6302.666666666667</v>
      </c>
      <c r="H34" s="13">
        <f t="shared" si="0"/>
        <v>5719.333333333333</v>
      </c>
      <c r="I34" s="13">
        <f>AVERAGE(I30:I32)</f>
        <v>29</v>
      </c>
      <c r="J34" s="13">
        <f t="shared" si="0"/>
        <v>6533.333333333333</v>
      </c>
      <c r="K34" s="13">
        <f t="shared" si="0"/>
        <v>61.333333333333336</v>
      </c>
      <c r="L34" s="13">
        <f t="shared" si="0"/>
        <v>61</v>
      </c>
      <c r="M34" s="13">
        <f t="shared" si="0"/>
        <v>975</v>
      </c>
      <c r="N34" s="13">
        <f t="shared" si="0"/>
        <v>95.66666666666667</v>
      </c>
      <c r="O34" s="13">
        <f t="shared" si="0"/>
        <v>27.333333333333332</v>
      </c>
      <c r="P34" s="13">
        <f t="shared" si="0"/>
        <v>3534.3333333333335</v>
      </c>
      <c r="Q34" s="13">
        <f>AVERAGE(Q30:Q32)</f>
        <v>5156.333333333333</v>
      </c>
      <c r="R34" s="13">
        <f t="shared" si="0"/>
        <v>53</v>
      </c>
      <c r="S34" s="13">
        <f t="shared" si="0"/>
        <v>50.333333333333336</v>
      </c>
      <c r="T34" s="13">
        <f t="shared" si="0"/>
        <v>50</v>
      </c>
      <c r="U34" s="13">
        <f>AVERAGE(U30:U32)</f>
        <v>186</v>
      </c>
    </row>
    <row r="36" ht="25.5">
      <c r="A36" s="12" t="s">
        <v>80</v>
      </c>
    </row>
    <row r="37" spans="1:21" ht="12.75">
      <c r="A37" s="13">
        <f>A34-28</f>
        <v>33</v>
      </c>
      <c r="B37" s="13">
        <f aca="true" t="shared" si="1" ref="B37:T37">B34-28</f>
        <v>370.6666666666667</v>
      </c>
      <c r="C37" s="13">
        <f t="shared" si="1"/>
        <v>2031.3333333333335</v>
      </c>
      <c r="D37" s="13">
        <f t="shared" si="1"/>
        <v>8680.333333333334</v>
      </c>
      <c r="E37" s="13">
        <f t="shared" si="1"/>
        <v>29.333333333333336</v>
      </c>
      <c r="F37" s="13">
        <f t="shared" si="1"/>
        <v>5579.333333333333</v>
      </c>
      <c r="G37" s="13">
        <f t="shared" si="1"/>
        <v>6274.666666666667</v>
      </c>
      <c r="H37" s="13">
        <f t="shared" si="1"/>
        <v>5691.333333333333</v>
      </c>
      <c r="I37" s="13">
        <f t="shared" si="1"/>
        <v>1</v>
      </c>
      <c r="J37" s="13">
        <f t="shared" si="1"/>
        <v>6505.333333333333</v>
      </c>
      <c r="K37" s="13">
        <f t="shared" si="1"/>
        <v>33.333333333333336</v>
      </c>
      <c r="L37" s="13">
        <f t="shared" si="1"/>
        <v>33</v>
      </c>
      <c r="M37" s="13">
        <f t="shared" si="1"/>
        <v>947</v>
      </c>
      <c r="N37" s="13">
        <f t="shared" si="1"/>
        <v>67.66666666666667</v>
      </c>
      <c r="O37" s="13">
        <f t="shared" si="1"/>
        <v>-0.6666666666666679</v>
      </c>
      <c r="P37" s="13">
        <f t="shared" si="1"/>
        <v>3506.3333333333335</v>
      </c>
      <c r="Q37" s="13">
        <f t="shared" si="1"/>
        <v>5128.333333333333</v>
      </c>
      <c r="R37" s="13">
        <f t="shared" si="1"/>
        <v>25</v>
      </c>
      <c r="S37" s="13">
        <f t="shared" si="1"/>
        <v>22.333333333333336</v>
      </c>
      <c r="T37" s="13">
        <f t="shared" si="1"/>
        <v>22</v>
      </c>
      <c r="U37" s="13">
        <f>U34-28</f>
        <v>158</v>
      </c>
    </row>
    <row r="38" spans="1:21" ht="12.75">
      <c r="A38">
        <f>STDEV(A30:A32)</f>
        <v>7</v>
      </c>
      <c r="B38">
        <f aca="true" t="shared" si="2" ref="B38:U38">STDEV(B30:B32)</f>
        <v>70.35860525432084</v>
      </c>
      <c r="C38">
        <f t="shared" si="2"/>
        <v>416.85049278288375</v>
      </c>
      <c r="D38">
        <f t="shared" si="2"/>
        <v>2518.5135166072323</v>
      </c>
      <c r="E38">
        <f t="shared" si="2"/>
        <v>6.65832811847937</v>
      </c>
      <c r="F38">
        <f t="shared" si="2"/>
        <v>1065.7135324904793</v>
      </c>
      <c r="G38">
        <f t="shared" si="2"/>
        <v>1549.3761109986613</v>
      </c>
      <c r="H38">
        <f t="shared" si="2"/>
        <v>408.95761801601867</v>
      </c>
      <c r="I38">
        <f t="shared" si="2"/>
        <v>1</v>
      </c>
      <c r="J38">
        <f t="shared" si="2"/>
        <v>106.61300733651507</v>
      </c>
      <c r="K38">
        <f t="shared" si="2"/>
        <v>1.5275252316518475</v>
      </c>
      <c r="L38">
        <f t="shared" si="2"/>
        <v>17.349351572897472</v>
      </c>
      <c r="M38">
        <f t="shared" si="2"/>
        <v>376.4186499099108</v>
      </c>
      <c r="N38">
        <f t="shared" si="2"/>
        <v>8.73689494805414</v>
      </c>
      <c r="O38">
        <f t="shared" si="2"/>
        <v>1.5275252316519219</v>
      </c>
      <c r="P38">
        <f t="shared" si="2"/>
        <v>261.966282817717</v>
      </c>
      <c r="Q38">
        <f t="shared" si="2"/>
        <v>866.3096059338924</v>
      </c>
      <c r="R38">
        <f t="shared" si="2"/>
        <v>8.18535277187245</v>
      </c>
      <c r="S38">
        <f t="shared" si="2"/>
        <v>3.511884584284268</v>
      </c>
      <c r="T38">
        <f t="shared" si="2"/>
        <v>1</v>
      </c>
      <c r="U38">
        <f t="shared" si="2"/>
        <v>33.71943060017473</v>
      </c>
    </row>
    <row r="59" ht="12.75">
      <c r="H59" t="s">
        <v>88</v>
      </c>
    </row>
    <row r="61" ht="12.75">
      <c r="A61" t="s">
        <v>75</v>
      </c>
    </row>
    <row r="62" spans="1:21" ht="12.75">
      <c r="A62" t="s">
        <v>37</v>
      </c>
      <c r="B62" t="s">
        <v>38</v>
      </c>
      <c r="C62" t="s">
        <v>39</v>
      </c>
      <c r="D62" s="19" t="s">
        <v>40</v>
      </c>
      <c r="E62" t="s">
        <v>41</v>
      </c>
      <c r="F62" s="19" t="s">
        <v>42</v>
      </c>
      <c r="G62" s="19" t="s">
        <v>43</v>
      </c>
      <c r="H62" s="19" t="s">
        <v>44</v>
      </c>
      <c r="I62" s="15" t="s">
        <v>45</v>
      </c>
      <c r="J62" s="19" t="s">
        <v>46</v>
      </c>
      <c r="K62" t="s">
        <v>47</v>
      </c>
      <c r="L62" t="s">
        <v>48</v>
      </c>
      <c r="M62" t="s">
        <v>49</v>
      </c>
      <c r="N62" t="s">
        <v>50</v>
      </c>
      <c r="O62" s="15" t="s">
        <v>51</v>
      </c>
      <c r="P62" s="19" t="s">
        <v>52</v>
      </c>
      <c r="Q62" t="s">
        <v>54</v>
      </c>
      <c r="R62" t="s">
        <v>82</v>
      </c>
      <c r="S62" t="s">
        <v>59</v>
      </c>
      <c r="T62" t="s">
        <v>60</v>
      </c>
      <c r="U62" t="s">
        <v>84</v>
      </c>
    </row>
    <row r="63" spans="1:21" ht="12.75">
      <c r="A63" s="14">
        <v>0.2858</v>
      </c>
      <c r="B63" s="14">
        <v>0.2952</v>
      </c>
      <c r="C63" s="14">
        <v>0.2522</v>
      </c>
      <c r="D63" s="20">
        <v>0.1031</v>
      </c>
      <c r="E63" s="14">
        <v>0.3195</v>
      </c>
      <c r="F63" s="20">
        <v>0.1559</v>
      </c>
      <c r="G63" s="20">
        <v>0.1284</v>
      </c>
      <c r="H63" s="20">
        <v>0.1719</v>
      </c>
      <c r="I63" s="16">
        <v>0.0465</v>
      </c>
      <c r="J63" s="20">
        <v>0.1443</v>
      </c>
      <c r="K63" s="14">
        <v>0.2436</v>
      </c>
      <c r="L63" s="14">
        <v>0.22</v>
      </c>
      <c r="M63" s="14">
        <v>0.3523</v>
      </c>
      <c r="N63" s="14">
        <v>0.2671</v>
      </c>
      <c r="O63" s="16">
        <v>0.0432</v>
      </c>
      <c r="P63" s="20">
        <v>0.0828</v>
      </c>
      <c r="Q63" s="14">
        <v>0.2844</v>
      </c>
      <c r="R63" s="14">
        <v>0.3001</v>
      </c>
      <c r="S63" s="14">
        <v>0.3065</v>
      </c>
      <c r="T63" s="14">
        <v>0.3498</v>
      </c>
      <c r="U63" s="24">
        <v>0.1044</v>
      </c>
    </row>
    <row r="64" spans="1:21" ht="12.75">
      <c r="A64" s="14">
        <v>0.2871</v>
      </c>
      <c r="B64" s="14">
        <v>0.2986</v>
      </c>
      <c r="C64" s="14">
        <v>0.2719</v>
      </c>
      <c r="D64" s="20">
        <v>0.0838</v>
      </c>
      <c r="E64" s="14">
        <v>0.3296</v>
      </c>
      <c r="F64" s="20">
        <v>0.135</v>
      </c>
      <c r="G64" s="20">
        <v>0.1163</v>
      </c>
      <c r="H64" s="20">
        <v>0.1928</v>
      </c>
      <c r="I64" s="16">
        <v>0.0506</v>
      </c>
      <c r="J64" s="20">
        <v>0.1497</v>
      </c>
      <c r="K64" s="14">
        <v>0.2731</v>
      </c>
      <c r="L64" s="14">
        <v>0.1331</v>
      </c>
      <c r="M64" s="14">
        <v>0.6333</v>
      </c>
      <c r="N64" s="14">
        <v>0.3035</v>
      </c>
      <c r="O64" s="16">
        <v>0.0418</v>
      </c>
      <c r="P64" s="20">
        <v>0.0814</v>
      </c>
      <c r="Q64" s="14">
        <v>0.2947</v>
      </c>
      <c r="R64" s="14">
        <v>0.3377</v>
      </c>
      <c r="S64" s="14">
        <v>0.3364</v>
      </c>
      <c r="T64" s="14">
        <v>0.3509</v>
      </c>
      <c r="U64" s="24">
        <v>0.09</v>
      </c>
    </row>
    <row r="65" spans="1:21" ht="12.75">
      <c r="A65" s="14">
        <v>0.2501</v>
      </c>
      <c r="B65" s="14">
        <v>0.2527</v>
      </c>
      <c r="C65" s="14">
        <v>0.2267</v>
      </c>
      <c r="D65" s="20">
        <v>0.1235</v>
      </c>
      <c r="E65" s="14">
        <v>0.2832</v>
      </c>
      <c r="F65" s="20">
        <v>0.1097</v>
      </c>
      <c r="G65" s="20">
        <v>0.1083</v>
      </c>
      <c r="H65" s="20">
        <v>0.1758</v>
      </c>
      <c r="I65" s="16">
        <v>0.0435</v>
      </c>
      <c r="J65" s="20">
        <v>0.1488</v>
      </c>
      <c r="K65" s="14">
        <v>0.2769</v>
      </c>
      <c r="L65" s="14">
        <v>0.1966</v>
      </c>
      <c r="M65" s="14">
        <v>0.328</v>
      </c>
      <c r="N65" s="14">
        <v>0.3109</v>
      </c>
      <c r="O65" s="16">
        <v>0.0412</v>
      </c>
      <c r="P65" s="20">
        <v>0.0836</v>
      </c>
      <c r="Q65" s="14">
        <v>0.2789</v>
      </c>
      <c r="R65" s="14">
        <v>0.3036</v>
      </c>
      <c r="S65" s="14">
        <v>0.2877</v>
      </c>
      <c r="T65" s="14">
        <v>0.3056</v>
      </c>
      <c r="U65" s="24">
        <v>0.1042</v>
      </c>
    </row>
    <row r="66" spans="1:16" ht="12.75">
      <c r="A66" t="s">
        <v>73</v>
      </c>
      <c r="D66" s="19" t="s">
        <v>83</v>
      </c>
      <c r="F66" s="19" t="s">
        <v>83</v>
      </c>
      <c r="G66" s="19" t="s">
        <v>83</v>
      </c>
      <c r="H66" s="19" t="s">
        <v>83</v>
      </c>
      <c r="I66" s="16"/>
      <c r="J66" s="19" t="s">
        <v>83</v>
      </c>
      <c r="K66" s="14"/>
      <c r="L66" s="14"/>
      <c r="O66" s="15"/>
      <c r="P66" s="19" t="s">
        <v>83</v>
      </c>
    </row>
    <row r="67" spans="1:21" ht="12.75">
      <c r="A67" s="17">
        <f>AVERAGE(A63:A65)</f>
        <v>0.2743333333333333</v>
      </c>
      <c r="B67" s="17">
        <f aca="true" t="shared" si="3" ref="B67:T67">AVERAGE(B63:B65)</f>
        <v>0.2821666666666667</v>
      </c>
      <c r="C67" s="17">
        <f t="shared" si="3"/>
        <v>0.2502666666666667</v>
      </c>
      <c r="D67" s="21">
        <f t="shared" si="3"/>
        <v>0.10346666666666667</v>
      </c>
      <c r="E67" s="17">
        <f t="shared" si="3"/>
        <v>0.3107666666666667</v>
      </c>
      <c r="F67" s="21">
        <f t="shared" si="3"/>
        <v>0.13353333333333336</v>
      </c>
      <c r="G67" s="21">
        <f t="shared" si="3"/>
        <v>0.11766666666666666</v>
      </c>
      <c r="H67" s="21">
        <f t="shared" si="3"/>
        <v>0.18016666666666667</v>
      </c>
      <c r="I67" s="18">
        <f t="shared" si="3"/>
        <v>0.04686666666666667</v>
      </c>
      <c r="J67" s="21">
        <f t="shared" si="3"/>
        <v>0.1476</v>
      </c>
      <c r="K67" s="17">
        <f t="shared" si="3"/>
        <v>0.26453333333333334</v>
      </c>
      <c r="L67" s="17">
        <f t="shared" si="3"/>
        <v>0.18323333333333333</v>
      </c>
      <c r="M67" s="17">
        <f t="shared" si="3"/>
        <v>0.4378666666666667</v>
      </c>
      <c r="N67" s="17">
        <f t="shared" si="3"/>
        <v>0.29383333333333334</v>
      </c>
      <c r="O67" s="18">
        <f t="shared" si="3"/>
        <v>0.04206666666666666</v>
      </c>
      <c r="P67" s="21">
        <f t="shared" si="3"/>
        <v>0.0826</v>
      </c>
      <c r="Q67" s="17">
        <f t="shared" si="3"/>
        <v>0.286</v>
      </c>
      <c r="R67" s="17">
        <f t="shared" si="3"/>
        <v>0.31379999999999997</v>
      </c>
      <c r="S67" s="17">
        <f t="shared" si="3"/>
        <v>0.31020000000000003</v>
      </c>
      <c r="T67" s="17">
        <f t="shared" si="3"/>
        <v>0.3354333333333333</v>
      </c>
      <c r="U67" s="17">
        <f>AVERAGE(U63:U65)</f>
        <v>0.09953333333333335</v>
      </c>
    </row>
    <row r="68" spans="9:12" ht="12.75">
      <c r="I68" s="14"/>
      <c r="J68" s="14"/>
      <c r="K68" s="14"/>
      <c r="L68" s="14"/>
    </row>
    <row r="70" ht="12.75">
      <c r="A70" t="s">
        <v>80</v>
      </c>
    </row>
    <row r="71" spans="1:21" ht="12.75">
      <c r="A71" s="17">
        <f>A67-0.045</f>
        <v>0.22933333333333333</v>
      </c>
      <c r="B71" s="17">
        <f aca="true" t="shared" si="4" ref="B71:T71">B67-0.045</f>
        <v>0.2371666666666667</v>
      </c>
      <c r="C71" s="17">
        <f t="shared" si="4"/>
        <v>0.2052666666666667</v>
      </c>
      <c r="D71" s="17">
        <f t="shared" si="4"/>
        <v>0.05846666666666667</v>
      </c>
      <c r="E71" s="17">
        <f t="shared" si="4"/>
        <v>0.2657666666666667</v>
      </c>
      <c r="F71" s="17">
        <f t="shared" si="4"/>
        <v>0.08853333333333337</v>
      </c>
      <c r="G71" s="17">
        <f t="shared" si="4"/>
        <v>0.07266666666666666</v>
      </c>
      <c r="H71" s="17">
        <f t="shared" si="4"/>
        <v>0.13516666666666666</v>
      </c>
      <c r="I71" s="17"/>
      <c r="J71" s="17">
        <f t="shared" si="4"/>
        <v>0.10260000000000001</v>
      </c>
      <c r="K71" s="17">
        <f t="shared" si="4"/>
        <v>0.21953333333333336</v>
      </c>
      <c r="L71" s="17">
        <f t="shared" si="4"/>
        <v>0.13823333333333332</v>
      </c>
      <c r="M71" s="17">
        <f t="shared" si="4"/>
        <v>0.3928666666666667</v>
      </c>
      <c r="N71" s="17">
        <f t="shared" si="4"/>
        <v>0.24883333333333335</v>
      </c>
      <c r="O71" s="17"/>
      <c r="P71" s="17">
        <f t="shared" si="4"/>
        <v>0.03760000000000001</v>
      </c>
      <c r="Q71" s="17">
        <f t="shared" si="4"/>
        <v>0.241</v>
      </c>
      <c r="R71" s="17">
        <f t="shared" si="4"/>
        <v>0.2688</v>
      </c>
      <c r="S71" s="17">
        <f t="shared" si="4"/>
        <v>0.26520000000000005</v>
      </c>
      <c r="T71" s="17">
        <f t="shared" si="4"/>
        <v>0.2904333333333333</v>
      </c>
      <c r="U71" s="17">
        <f>U67-0.045</f>
        <v>0.05453333333333335</v>
      </c>
    </row>
    <row r="75" ht="12.75">
      <c r="A75" t="s">
        <v>81</v>
      </c>
    </row>
    <row r="76" spans="1:21" ht="12.75">
      <c r="A76">
        <f>A37/A71</f>
        <v>143.8953488372093</v>
      </c>
      <c r="B76">
        <f aca="true" t="shared" si="5" ref="B76:T76">B37/B71</f>
        <v>1562.8952916373858</v>
      </c>
      <c r="C76">
        <f t="shared" si="5"/>
        <v>9896.070152646962</v>
      </c>
      <c r="D76">
        <f t="shared" si="5"/>
        <v>148466.36259977196</v>
      </c>
      <c r="E76">
        <f t="shared" si="5"/>
        <v>110.37250721183995</v>
      </c>
      <c r="F76">
        <f t="shared" si="5"/>
        <v>63019.57831325298</v>
      </c>
      <c r="G76">
        <f t="shared" si="5"/>
        <v>86348.62385321103</v>
      </c>
      <c r="H76">
        <f t="shared" si="5"/>
        <v>42106.04192355117</v>
      </c>
      <c r="J76">
        <f t="shared" si="5"/>
        <v>63404.80831708901</v>
      </c>
      <c r="K76">
        <f t="shared" si="5"/>
        <v>151.83723048891588</v>
      </c>
      <c r="L76">
        <f t="shared" si="5"/>
        <v>238.7267904509284</v>
      </c>
      <c r="M76">
        <f t="shared" si="5"/>
        <v>2410.487018496521</v>
      </c>
      <c r="N76">
        <f t="shared" si="5"/>
        <v>271.93569993302077</v>
      </c>
      <c r="P76">
        <f t="shared" si="5"/>
        <v>93253.54609929076</v>
      </c>
      <c r="Q76">
        <f t="shared" si="5"/>
        <v>21279.39142461964</v>
      </c>
      <c r="R76">
        <f t="shared" si="5"/>
        <v>93.00595238095238</v>
      </c>
      <c r="S76">
        <f t="shared" si="5"/>
        <v>84.21317244846657</v>
      </c>
      <c r="T76">
        <f t="shared" si="5"/>
        <v>75.74888098244004</v>
      </c>
      <c r="U76">
        <f>U37/U71</f>
        <v>2897.3105134474317</v>
      </c>
    </row>
    <row r="77" spans="1:21" ht="12.75">
      <c r="A77">
        <f>A37/A71</f>
        <v>143.8953488372093</v>
      </c>
      <c r="B77">
        <f aca="true" t="shared" si="6" ref="B77:T77">B37/B71</f>
        <v>1562.8952916373858</v>
      </c>
      <c r="C77">
        <f t="shared" si="6"/>
        <v>9896.070152646962</v>
      </c>
      <c r="E77">
        <f t="shared" si="6"/>
        <v>110.37250721183995</v>
      </c>
      <c r="K77">
        <f t="shared" si="6"/>
        <v>151.83723048891588</v>
      </c>
      <c r="L77">
        <f t="shared" si="6"/>
        <v>238.7267904509284</v>
      </c>
      <c r="M77">
        <f t="shared" si="6"/>
        <v>2410.487018496521</v>
      </c>
      <c r="N77">
        <f t="shared" si="6"/>
        <v>271.93569993302077</v>
      </c>
      <c r="Q77">
        <f t="shared" si="6"/>
        <v>21279.39142461964</v>
      </c>
      <c r="R77">
        <f t="shared" si="6"/>
        <v>93.00595238095238</v>
      </c>
      <c r="S77">
        <f t="shared" si="6"/>
        <v>84.21317244846657</v>
      </c>
      <c r="T77">
        <f t="shared" si="6"/>
        <v>75.74888098244004</v>
      </c>
      <c r="U77">
        <f>U37/U71</f>
        <v>2897.3105134474317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</cp:lastModifiedBy>
  <dcterms:created xsi:type="dcterms:W3CDTF">2009-08-10T17:52:04Z</dcterms:created>
  <dcterms:modified xsi:type="dcterms:W3CDTF">2009-08-11T04:24:41Z</dcterms:modified>
  <cp:category/>
  <cp:version/>
  <cp:contentType/>
  <cp:contentStatus/>
</cp:coreProperties>
</file>