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8235"/>
  </bookViews>
  <sheets>
    <sheet name="Score Sheet" sheetId="2" r:id="rId1"/>
    <sheet name="Top 10 List" sheetId="1" r:id="rId2"/>
    <sheet name="Sheet3" sheetId="3" r:id="rId3"/>
  </sheets>
  <definedNames>
    <definedName name="Gender">Sheet3!$P$26:$P$27</definedName>
    <definedName name="Level">Sheet3!$Q$26:$Q$27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G3" i="1"/>
  <c r="F3" i="1"/>
  <c r="G5" i="1"/>
  <c r="C5" i="1"/>
  <c r="B3" i="1"/>
  <c r="G14" i="3"/>
  <c r="G15" i="3"/>
  <c r="G16" i="3"/>
  <c r="G17" i="3"/>
  <c r="G18" i="3"/>
  <c r="G19" i="3"/>
  <c r="G20" i="3"/>
  <c r="G13" i="3"/>
  <c r="G6" i="3"/>
  <c r="G7" i="3"/>
  <c r="G8" i="3"/>
  <c r="G9" i="3"/>
  <c r="G10" i="3"/>
  <c r="G11" i="3"/>
  <c r="G12" i="3"/>
  <c r="G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J14" i="3"/>
  <c r="J15" i="3"/>
  <c r="J16" i="3"/>
  <c r="J17" i="3"/>
  <c r="J18" i="3"/>
  <c r="J19" i="3"/>
  <c r="J20" i="3"/>
  <c r="J13" i="3"/>
  <c r="H14" i="3"/>
  <c r="H15" i="3"/>
  <c r="H16" i="3"/>
  <c r="H17" i="3"/>
  <c r="H18" i="3"/>
  <c r="H19" i="3"/>
  <c r="H20" i="3"/>
  <c r="H13" i="3"/>
  <c r="J6" i="3"/>
  <c r="J7" i="3"/>
  <c r="J8" i="3"/>
  <c r="J9" i="3"/>
  <c r="J10" i="3"/>
  <c r="J11" i="3"/>
  <c r="J12" i="3"/>
  <c r="J5" i="3"/>
  <c r="H6" i="3"/>
  <c r="H7" i="3"/>
  <c r="H8" i="3"/>
  <c r="H9" i="3"/>
  <c r="H10" i="3"/>
  <c r="H11" i="3"/>
  <c r="H12" i="3"/>
  <c r="H5" i="3"/>
  <c r="I13" i="3"/>
  <c r="I5" i="3"/>
  <c r="C14" i="3"/>
  <c r="C15" i="3"/>
  <c r="C16" i="3"/>
  <c r="C17" i="3"/>
  <c r="C18" i="3"/>
  <c r="C19" i="3"/>
  <c r="C20" i="3"/>
  <c r="C13" i="3"/>
  <c r="C6" i="3"/>
  <c r="C7" i="3"/>
  <c r="C8" i="3"/>
  <c r="C10" i="3"/>
  <c r="C11" i="3"/>
  <c r="C12" i="3"/>
  <c r="C5" i="3"/>
  <c r="L20" i="3"/>
  <c r="M20" i="3"/>
  <c r="L19" i="3"/>
  <c r="M19" i="3"/>
  <c r="L18" i="3"/>
  <c r="M18" i="3"/>
  <c r="L17" i="3"/>
  <c r="M17" i="3"/>
  <c r="L16" i="3"/>
  <c r="M16" i="3"/>
  <c r="L15" i="3"/>
  <c r="M15" i="3"/>
  <c r="L14" i="3"/>
  <c r="M14" i="3"/>
  <c r="L13" i="3"/>
  <c r="M13" i="3"/>
  <c r="L12" i="3"/>
  <c r="M12" i="3"/>
  <c r="L11" i="3"/>
  <c r="M11" i="3"/>
  <c r="L10" i="3"/>
  <c r="M10" i="3"/>
  <c r="L9" i="3"/>
  <c r="M9" i="3"/>
  <c r="L8" i="3"/>
  <c r="M8" i="3"/>
  <c r="L7" i="3"/>
  <c r="M7" i="3"/>
  <c r="L6" i="3"/>
  <c r="M6" i="3"/>
  <c r="L5" i="3"/>
  <c r="M5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K9" i="2"/>
  <c r="K10" i="2"/>
  <c r="K11" i="2"/>
  <c r="K12" i="2"/>
  <c r="K13" i="2"/>
  <c r="K14" i="2"/>
  <c r="K15" i="2"/>
  <c r="K16" i="2"/>
  <c r="V30" i="2"/>
  <c r="K30" i="2"/>
  <c r="T18" i="2"/>
  <c r="R18" i="2"/>
  <c r="V10" i="2"/>
  <c r="V11" i="2"/>
  <c r="V12" i="2"/>
  <c r="V13" i="2"/>
  <c r="V14" i="2"/>
  <c r="V15" i="2"/>
  <c r="V16" i="2"/>
  <c r="V9" i="2"/>
  <c r="I18" i="2"/>
  <c r="G18" i="2"/>
  <c r="H27" i="3"/>
  <c r="H12" i="1"/>
  <c r="C26" i="3"/>
  <c r="C11" i="1"/>
  <c r="C35" i="3"/>
  <c r="C20" i="1"/>
  <c r="C34" i="3"/>
  <c r="C19" i="1"/>
  <c r="C33" i="3"/>
  <c r="C18" i="1"/>
  <c r="C32" i="3"/>
  <c r="C17" i="1"/>
  <c r="C31" i="3"/>
  <c r="C16" i="1"/>
  <c r="C30" i="3"/>
  <c r="C15" i="1"/>
  <c r="C29" i="3"/>
  <c r="C14" i="1"/>
  <c r="C28" i="3"/>
  <c r="C13" i="1"/>
  <c r="C27" i="3"/>
  <c r="C12" i="1"/>
  <c r="E26" i="3"/>
  <c r="E11" i="1"/>
  <c r="E35" i="3"/>
  <c r="E20" i="1"/>
  <c r="E34" i="3"/>
  <c r="E19" i="1"/>
  <c r="E33" i="3"/>
  <c r="E18" i="1"/>
  <c r="E32" i="3"/>
  <c r="E17" i="1"/>
  <c r="E31" i="3"/>
  <c r="E16" i="1"/>
  <c r="E30" i="3"/>
  <c r="E15" i="1"/>
  <c r="E29" i="3"/>
  <c r="E14" i="1"/>
  <c r="E28" i="3"/>
  <c r="E13" i="1"/>
  <c r="E27" i="3"/>
  <c r="E12" i="1"/>
  <c r="F26" i="3"/>
  <c r="F11" i="1"/>
  <c r="F35" i="3"/>
  <c r="F20" i="1"/>
  <c r="F34" i="3"/>
  <c r="F19" i="1"/>
  <c r="F33" i="3"/>
  <c r="F18" i="1"/>
  <c r="F32" i="3"/>
  <c r="F17" i="1"/>
  <c r="F31" i="3"/>
  <c r="F16" i="1"/>
  <c r="F30" i="3"/>
  <c r="F15" i="1"/>
  <c r="F29" i="3"/>
  <c r="F14" i="1"/>
  <c r="F28" i="3"/>
  <c r="F13" i="1"/>
  <c r="F27" i="3"/>
  <c r="F12" i="1"/>
  <c r="G26" i="3"/>
  <c r="G11" i="1"/>
  <c r="G35" i="3"/>
  <c r="G20" i="1"/>
  <c r="G34" i="3"/>
  <c r="G19" i="1"/>
  <c r="G33" i="3"/>
  <c r="G18" i="1"/>
  <c r="G32" i="3"/>
  <c r="G17" i="1"/>
  <c r="G31" i="3"/>
  <c r="G16" i="1"/>
  <c r="G30" i="3"/>
  <c r="G15" i="1"/>
  <c r="G29" i="3"/>
  <c r="G14" i="1"/>
  <c r="G28" i="3"/>
  <c r="G13" i="1"/>
  <c r="G27" i="3"/>
  <c r="G12" i="1"/>
  <c r="H26" i="3"/>
  <c r="H11" i="1"/>
  <c r="H35" i="3"/>
  <c r="H20" i="1"/>
  <c r="H34" i="3"/>
  <c r="H19" i="1"/>
  <c r="H33" i="3"/>
  <c r="H18" i="1"/>
  <c r="H32" i="3"/>
  <c r="H17" i="1"/>
  <c r="H31" i="3"/>
  <c r="H16" i="1"/>
  <c r="H30" i="3"/>
  <c r="H15" i="1"/>
  <c r="H29" i="3"/>
  <c r="H14" i="1"/>
  <c r="H28" i="3"/>
  <c r="H13" i="1"/>
  <c r="V18" i="2"/>
  <c r="V32" i="2"/>
  <c r="V34" i="2"/>
  <c r="K18" i="2"/>
  <c r="K32" i="2"/>
  <c r="K34" i="2"/>
</calcChain>
</file>

<file path=xl/sharedStrings.xml><?xml version="1.0" encoding="utf-8"?>
<sst xmlns="http://schemas.openxmlformats.org/spreadsheetml/2006/main" count="84" uniqueCount="46">
  <si>
    <t>Date:</t>
  </si>
  <si>
    <t>Name</t>
  </si>
  <si>
    <t>Game 1</t>
  </si>
  <si>
    <t>Game 2</t>
  </si>
  <si>
    <t>Total</t>
  </si>
  <si>
    <t>School</t>
  </si>
  <si>
    <t>Match Pts.</t>
  </si>
  <si>
    <t>Home Team Coach's Signature: _____________________________                           Visiting Team Coach's Signature: _____________________________</t>
  </si>
  <si>
    <t>All American Conference Bowling - In Division Final Match Player Point System Report</t>
  </si>
  <si>
    <t>**`**Both the home team and visiting coach shall keep a copy of this sheet for All-AAC selection process at the conclusion of the season**`**</t>
  </si>
  <si>
    <t>All American Conference Bowling - Match Score Sheet</t>
  </si>
  <si>
    <t>Home Team:</t>
  </si>
  <si>
    <t>Jr. Varsity</t>
  </si>
  <si>
    <t>Girls</t>
  </si>
  <si>
    <t>Visiting Team:</t>
  </si>
  <si>
    <t>ROUND 1</t>
  </si>
  <si>
    <t>Round 1</t>
  </si>
  <si>
    <t>Totals:</t>
  </si>
  <si>
    <t>ROUND 2</t>
  </si>
  <si>
    <t>Game 3</t>
  </si>
  <si>
    <t>Round 1 Total</t>
  </si>
  <si>
    <t>MATCH TOTAL</t>
  </si>
  <si>
    <t>Team Rotation</t>
  </si>
  <si>
    <t>Subs</t>
  </si>
  <si>
    <t>Home Team Coach's Signature:</t>
  </si>
  <si>
    <t>Visiting Team Coach's Signature:</t>
  </si>
  <si>
    <t>**`**Both the home team and visiting coach shall keep a copy of this sheet for AAC verification process at the conclusion of the season**`**</t>
  </si>
  <si>
    <t>Boys</t>
  </si>
  <si>
    <t>Varsity</t>
  </si>
  <si>
    <t>Choose Level:</t>
  </si>
  <si>
    <t>Choose Gender:</t>
  </si>
  <si>
    <t xml:space="preserve">Complete the sheet and send it aacbowlstats@aol.com. </t>
  </si>
  <si>
    <t>Warren G. Harding</t>
  </si>
  <si>
    <t>Shon Moore</t>
  </si>
  <si>
    <t>Andrew Bowshot</t>
  </si>
  <si>
    <t>Kaleb Tyson</t>
  </si>
  <si>
    <t>Everett Burd</t>
  </si>
  <si>
    <t>Mason McVicker</t>
  </si>
  <si>
    <t>Tamyr Morris</t>
  </si>
  <si>
    <t>Austintown Fitch</t>
  </si>
  <si>
    <t>Larry Iagulli</t>
  </si>
  <si>
    <t>Dane Smith</t>
  </si>
  <si>
    <t>Vince DeSiato</t>
  </si>
  <si>
    <t>Seth Harper</t>
  </si>
  <si>
    <t>Dom Veltri</t>
  </si>
  <si>
    <t>Preston 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</si>
</sst>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1" x14ac:knownFonts="1">
    <font>
      <sz val="10"/>
      <name val="Arial"/>
    </font>
    <font>
      <sz val="14"/>
      <name val="Arial"/>
    </font>
    <font>
      <sz val="8"/>
      <name val="Arial"/>
    </font>
    <font>
      <sz val="18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5" xfId="0" applyFont="1" applyBorder="1"/>
    <xf numFmtId="0" fontId="0" fillId="0" borderId="5" xfId="0" applyBorder="1"/>
    <xf numFmtId="16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0" fillId="0" borderId="6" xfId="0" applyBorder="1" applyProtection="1">
      <protection hidden="1"/>
    </xf>
    <xf numFmtId="0" fontId="0" fillId="0" borderId="0" xfId="0" applyProtection="1">
      <protection hidden="1"/>
    </xf>
    <xf numFmtId="0" fontId="6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23" xfId="0" applyBorder="1" applyAlignment="1" applyProtection="1">
      <protection locked="0"/>
    </xf>
    <xf numFmtId="0" fontId="0" fillId="0" borderId="22" xfId="0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4" fillId="0" borderId="5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9" fillId="0" borderId="0" xfId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/>
    <xf numFmtId="0" fontId="0" fillId="0" borderId="0" xfId="0" applyAlignment="1"/>
    <xf numFmtId="0" fontId="4" fillId="0" borderId="7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acbowlstats@aol.com" TargetMode="External"/><Relationship Id="rId13" Type="http://schemas.openxmlformats.org/officeDocument/2006/relationships/hyperlink" Target="mailto:aacbowlstats@aol.com" TargetMode="External"/><Relationship Id="rId3" Type="http://schemas.openxmlformats.org/officeDocument/2006/relationships/hyperlink" Target="mailto:aacbowlstats@aol.com" TargetMode="External"/><Relationship Id="rId7" Type="http://schemas.openxmlformats.org/officeDocument/2006/relationships/hyperlink" Target="mailto:aacbowlstats@aol.com" TargetMode="External"/><Relationship Id="rId12" Type="http://schemas.openxmlformats.org/officeDocument/2006/relationships/hyperlink" Target="mailto:aacbowlstats@aol.com" TargetMode="External"/><Relationship Id="rId2" Type="http://schemas.openxmlformats.org/officeDocument/2006/relationships/hyperlink" Target="mailto:aacbowlstats@aol.com" TargetMode="External"/><Relationship Id="rId1" Type="http://schemas.openxmlformats.org/officeDocument/2006/relationships/hyperlink" Target="mailto:aacbowlstats@aol.com" TargetMode="External"/><Relationship Id="rId6" Type="http://schemas.openxmlformats.org/officeDocument/2006/relationships/hyperlink" Target="mailto:aacbowlstats@aol.com" TargetMode="External"/><Relationship Id="rId11" Type="http://schemas.openxmlformats.org/officeDocument/2006/relationships/hyperlink" Target="mailto:aacbowlstats@aol.com" TargetMode="External"/><Relationship Id="rId5" Type="http://schemas.openxmlformats.org/officeDocument/2006/relationships/hyperlink" Target="mailto:aacbowlstats@aol.com" TargetMode="External"/><Relationship Id="rId10" Type="http://schemas.openxmlformats.org/officeDocument/2006/relationships/hyperlink" Target="mailto:aacbowlstats@aol.com" TargetMode="External"/><Relationship Id="rId4" Type="http://schemas.openxmlformats.org/officeDocument/2006/relationships/hyperlink" Target="mailto:aacbowlstats@aol.com" TargetMode="External"/><Relationship Id="rId9" Type="http://schemas.openxmlformats.org/officeDocument/2006/relationships/hyperlink" Target="mailto:aacbowlstats@aol.com" TargetMode="External"/><Relationship Id="rId14" Type="http://schemas.openxmlformats.org/officeDocument/2006/relationships/hyperlink" Target="mailto:aacbowlstats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9"/>
  <sheetViews>
    <sheetView tabSelected="1" workbookViewId="0">
      <selection activeCell="V29" sqref="V29"/>
    </sheetView>
  </sheetViews>
  <sheetFormatPr defaultColWidth="8.85546875" defaultRowHeight="12.75" x14ac:dyDescent="0.2"/>
  <cols>
    <col min="2" max="2" width="11.42578125" customWidth="1"/>
    <col min="3" max="3" width="9.28515625" customWidth="1"/>
    <col min="4" max="4" width="0.85546875" customWidth="1"/>
    <col min="5" max="5" width="9.28515625" customWidth="1"/>
    <col min="6" max="6" width="1.28515625" customWidth="1"/>
    <col min="7" max="7" width="9.28515625" customWidth="1"/>
    <col min="8" max="8" width="1.28515625" customWidth="1"/>
    <col min="9" max="9" width="9.28515625" customWidth="1"/>
    <col min="10" max="10" width="1.28515625" customWidth="1"/>
    <col min="11" max="11" width="9.28515625" customWidth="1"/>
    <col min="12" max="12" width="13.42578125" customWidth="1"/>
    <col min="13" max="13" width="12.28515625" customWidth="1"/>
    <col min="14" max="14" width="9.28515625" customWidth="1"/>
    <col min="15" max="15" width="0.85546875" customWidth="1"/>
    <col min="16" max="16" width="9.28515625" customWidth="1"/>
    <col min="17" max="17" width="1.28515625" customWidth="1"/>
    <col min="18" max="18" width="9.28515625" customWidth="1"/>
    <col min="19" max="19" width="1.28515625" customWidth="1"/>
    <col min="20" max="20" width="9.28515625" customWidth="1"/>
    <col min="21" max="21" width="1.28515625" customWidth="1"/>
  </cols>
  <sheetData>
    <row r="1" spans="2:23" ht="18" x14ac:dyDescent="0.25">
      <c r="B1" s="80" t="s">
        <v>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2:23" ht="19.5" customHeight="1" thickBot="1" x14ac:dyDescent="0.25"/>
    <row r="3" spans="2:23" ht="13.5" thickBot="1" x14ac:dyDescent="0.25">
      <c r="B3" s="2" t="s">
        <v>0</v>
      </c>
      <c r="C3" s="79">
        <v>43474</v>
      </c>
      <c r="D3" s="79"/>
      <c r="E3" s="79"/>
      <c r="F3" s="79"/>
      <c r="G3" s="79"/>
      <c r="H3" s="12"/>
      <c r="M3" s="81" t="s">
        <v>29</v>
      </c>
      <c r="N3" s="82"/>
      <c r="O3" s="36"/>
      <c r="P3" s="34" t="s">
        <v>28</v>
      </c>
      <c r="Q3" s="29"/>
      <c r="R3" s="83" t="s">
        <v>30</v>
      </c>
      <c r="S3" s="84"/>
      <c r="T3" s="85"/>
      <c r="U3" s="35"/>
      <c r="V3" s="34" t="s">
        <v>27</v>
      </c>
    </row>
    <row r="4" spans="2:23" ht="15.75" customHeight="1" x14ac:dyDescent="0.2"/>
    <row r="5" spans="2:23" x14ac:dyDescent="0.2">
      <c r="B5" s="7" t="s">
        <v>11</v>
      </c>
      <c r="C5" s="78" t="s">
        <v>32</v>
      </c>
      <c r="D5" s="76"/>
      <c r="E5" s="76"/>
      <c r="F5" s="76"/>
      <c r="G5" s="76"/>
      <c r="H5" s="76"/>
      <c r="I5" s="76"/>
      <c r="J5" s="5"/>
      <c r="K5" s="1"/>
      <c r="L5" s="1"/>
      <c r="M5" s="8" t="s">
        <v>14</v>
      </c>
      <c r="N5" s="78" t="s">
        <v>39</v>
      </c>
      <c r="O5" s="76"/>
      <c r="P5" s="76"/>
      <c r="Q5" s="76"/>
      <c r="R5" s="76"/>
      <c r="S5" s="76"/>
      <c r="T5" s="76"/>
      <c r="U5" s="5"/>
    </row>
    <row r="7" spans="2:23" ht="15.75" x14ac:dyDescent="0.25">
      <c r="B7" s="77" t="s">
        <v>15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2:23" ht="13.5" thickBot="1" x14ac:dyDescent="0.25">
      <c r="B8" s="10" t="s">
        <v>1</v>
      </c>
      <c r="C8" s="11"/>
      <c r="D8" s="11"/>
      <c r="E8" s="11"/>
      <c r="F8" s="11"/>
      <c r="G8" s="10" t="s">
        <v>2</v>
      </c>
      <c r="H8" s="10"/>
      <c r="I8" s="10" t="s">
        <v>3</v>
      </c>
      <c r="J8" s="10"/>
      <c r="K8" s="10" t="s">
        <v>4</v>
      </c>
      <c r="L8" s="3"/>
      <c r="M8" s="10" t="s">
        <v>1</v>
      </c>
      <c r="N8" s="11"/>
      <c r="O8" s="11"/>
      <c r="P8" s="11"/>
      <c r="Q8" s="11"/>
      <c r="R8" s="10" t="s">
        <v>2</v>
      </c>
      <c r="S8" s="10"/>
      <c r="T8" s="10" t="s">
        <v>3</v>
      </c>
      <c r="U8" s="10"/>
      <c r="V8" s="10" t="s">
        <v>4</v>
      </c>
    </row>
    <row r="9" spans="2:23" ht="21.95" customHeight="1" thickTop="1" thickBot="1" x14ac:dyDescent="0.25">
      <c r="B9" s="87" t="s">
        <v>33</v>
      </c>
      <c r="C9" s="87"/>
      <c r="D9" s="87"/>
      <c r="E9" s="87"/>
      <c r="F9" s="32"/>
      <c r="G9" s="27">
        <v>176</v>
      </c>
      <c r="H9" s="33"/>
      <c r="I9" s="27">
        <v>144</v>
      </c>
      <c r="J9" s="33"/>
      <c r="K9" s="22">
        <f>SUM(G9+I9)</f>
        <v>320</v>
      </c>
      <c r="M9" s="88" t="s">
        <v>40</v>
      </c>
      <c r="N9" s="87"/>
      <c r="O9" s="87"/>
      <c r="P9" s="87"/>
      <c r="Q9" s="32"/>
      <c r="R9" s="27">
        <v>250</v>
      </c>
      <c r="S9" s="33"/>
      <c r="T9" s="27">
        <v>214</v>
      </c>
      <c r="U9" s="33"/>
      <c r="V9" s="22">
        <f>SUM(R9:T9)</f>
        <v>464</v>
      </c>
    </row>
    <row r="10" spans="2:23" ht="21.95" customHeight="1" thickTop="1" thickBot="1" x14ac:dyDescent="0.25">
      <c r="B10" s="75" t="s">
        <v>34</v>
      </c>
      <c r="C10" s="75"/>
      <c r="D10" s="75"/>
      <c r="E10" s="75"/>
      <c r="F10" s="32"/>
      <c r="G10" s="28">
        <v>190</v>
      </c>
      <c r="H10" s="33"/>
      <c r="I10" s="28">
        <v>232</v>
      </c>
      <c r="J10" s="33"/>
      <c r="K10" s="22">
        <f t="shared" ref="K10:K16" si="0">SUM(G10+I10)</f>
        <v>422</v>
      </c>
      <c r="M10" s="91" t="s">
        <v>41</v>
      </c>
      <c r="N10" s="75"/>
      <c r="O10" s="75"/>
      <c r="P10" s="75"/>
      <c r="Q10" s="32"/>
      <c r="R10" s="28">
        <v>194</v>
      </c>
      <c r="S10" s="33"/>
      <c r="T10" s="28"/>
      <c r="U10" s="33"/>
      <c r="V10" s="22">
        <f t="shared" ref="V10:V16" si="1">SUM(R10:T10)</f>
        <v>194</v>
      </c>
    </row>
    <row r="11" spans="2:23" ht="21.95" customHeight="1" thickTop="1" thickBot="1" x14ac:dyDescent="0.25">
      <c r="B11" s="75" t="s">
        <v>35</v>
      </c>
      <c r="C11" s="75"/>
      <c r="D11" s="75"/>
      <c r="E11" s="75"/>
      <c r="F11" s="32"/>
      <c r="G11" s="28">
        <v>152</v>
      </c>
      <c r="H11" s="33"/>
      <c r="I11" s="28">
        <v>147</v>
      </c>
      <c r="J11" s="33"/>
      <c r="K11" s="22">
        <f t="shared" si="0"/>
        <v>299</v>
      </c>
      <c r="M11" s="91" t="s">
        <v>42</v>
      </c>
      <c r="N11" s="75"/>
      <c r="O11" s="75"/>
      <c r="P11" s="75"/>
      <c r="Q11" s="32"/>
      <c r="R11" s="28">
        <v>237</v>
      </c>
      <c r="S11" s="33"/>
      <c r="T11" s="28">
        <v>216</v>
      </c>
      <c r="U11" s="33"/>
      <c r="V11" s="22">
        <f t="shared" si="1"/>
        <v>453</v>
      </c>
    </row>
    <row r="12" spans="2:23" ht="21.95" customHeight="1" thickTop="1" thickBot="1" x14ac:dyDescent="0.25">
      <c r="B12" s="75" t="s">
        <v>36</v>
      </c>
      <c r="C12" s="75"/>
      <c r="D12" s="75"/>
      <c r="E12" s="75"/>
      <c r="F12" s="32"/>
      <c r="G12" s="28">
        <v>177</v>
      </c>
      <c r="H12" s="33"/>
      <c r="I12" s="28">
        <v>185</v>
      </c>
      <c r="J12" s="33"/>
      <c r="K12" s="22">
        <f>SUM(G12+I12)</f>
        <v>362</v>
      </c>
      <c r="M12" s="91" t="s">
        <v>43</v>
      </c>
      <c r="N12" s="75"/>
      <c r="O12" s="75"/>
      <c r="P12" s="75"/>
      <c r="Q12" s="32"/>
      <c r="R12" s="28">
        <v>213</v>
      </c>
      <c r="S12" s="33"/>
      <c r="T12" s="28">
        <v>234</v>
      </c>
      <c r="U12" s="33"/>
      <c r="V12" s="22">
        <f t="shared" si="1"/>
        <v>447</v>
      </c>
    </row>
    <row r="13" spans="2:23" ht="21.95" customHeight="1" thickTop="1" thickBot="1" x14ac:dyDescent="0.25">
      <c r="B13" s="75" t="s">
        <v>37</v>
      </c>
      <c r="C13" s="75"/>
      <c r="D13" s="75"/>
      <c r="E13" s="75"/>
      <c r="F13" s="32"/>
      <c r="G13" s="28">
        <v>204</v>
      </c>
      <c r="H13" s="33"/>
      <c r="I13" s="28">
        <v>215</v>
      </c>
      <c r="J13" s="33"/>
      <c r="K13" s="22">
        <f t="shared" si="0"/>
        <v>419</v>
      </c>
      <c r="M13" s="91" t="s">
        <v>44</v>
      </c>
      <c r="N13" s="75"/>
      <c r="O13" s="75"/>
      <c r="P13" s="75"/>
      <c r="Q13" s="32"/>
      <c r="R13" s="28">
        <v>173</v>
      </c>
      <c r="S13" s="33"/>
      <c r="T13" s="28">
        <v>195</v>
      </c>
      <c r="U13" s="33"/>
      <c r="V13" s="22">
        <f t="shared" si="1"/>
        <v>368</v>
      </c>
    </row>
    <row r="14" spans="2:23" ht="21.95" customHeight="1" thickTop="1" thickBot="1" x14ac:dyDescent="0.25">
      <c r="B14" s="75" t="s">
        <v>38</v>
      </c>
      <c r="C14" s="75"/>
      <c r="D14" s="75"/>
      <c r="E14" s="75"/>
      <c r="F14" s="32"/>
      <c r="G14" s="28"/>
      <c r="H14" s="33"/>
      <c r="I14" s="28"/>
      <c r="J14" s="33"/>
      <c r="K14" s="22">
        <f t="shared" si="0"/>
        <v>0</v>
      </c>
      <c r="M14" s="75" t="s">
        <v>45</v>
      </c>
      <c r="N14" s="75"/>
      <c r="O14" s="75"/>
      <c r="P14" s="75"/>
      <c r="Q14" s="32"/>
      <c r="R14" s="28"/>
      <c r="S14" s="33"/>
      <c r="T14" s="28">
        <v>158</v>
      </c>
      <c r="U14" s="33"/>
      <c r="V14" s="22">
        <f t="shared" si="1"/>
        <v>158</v>
      </c>
    </row>
    <row r="15" spans="2:23" ht="21.95" customHeight="1" thickTop="1" thickBot="1" x14ac:dyDescent="0.25">
      <c r="B15" s="75"/>
      <c r="C15" s="75"/>
      <c r="D15" s="75"/>
      <c r="E15" s="75"/>
      <c r="F15" s="32"/>
      <c r="G15" s="28"/>
      <c r="H15" s="33"/>
      <c r="I15" s="28"/>
      <c r="J15" s="33"/>
      <c r="K15" s="22">
        <f t="shared" si="0"/>
        <v>0</v>
      </c>
      <c r="M15" s="75"/>
      <c r="N15" s="75"/>
      <c r="O15" s="75"/>
      <c r="P15" s="75"/>
      <c r="Q15" s="32"/>
      <c r="R15" s="28"/>
      <c r="S15" s="33"/>
      <c r="T15" s="28"/>
      <c r="U15" s="33"/>
      <c r="V15" s="22">
        <f t="shared" si="1"/>
        <v>0</v>
      </c>
    </row>
    <row r="16" spans="2:23" ht="21.95" customHeight="1" thickTop="1" x14ac:dyDescent="0.2">
      <c r="B16" s="76"/>
      <c r="C16" s="76"/>
      <c r="D16" s="76"/>
      <c r="E16" s="76"/>
      <c r="F16" s="32"/>
      <c r="G16" s="28"/>
      <c r="H16" s="33"/>
      <c r="I16" s="28"/>
      <c r="J16" s="33"/>
      <c r="K16" s="22">
        <f t="shared" si="0"/>
        <v>0</v>
      </c>
      <c r="M16" s="76"/>
      <c r="N16" s="76"/>
      <c r="O16" s="76"/>
      <c r="P16" s="76"/>
      <c r="Q16" s="32"/>
      <c r="R16" s="28"/>
      <c r="S16" s="33"/>
      <c r="T16" s="28"/>
      <c r="U16" s="33"/>
      <c r="V16" s="22">
        <f t="shared" si="1"/>
        <v>0</v>
      </c>
    </row>
    <row r="17" spans="2:22" x14ac:dyDescent="0.2">
      <c r="B17" s="4"/>
      <c r="C17" s="4"/>
      <c r="D17" s="4"/>
      <c r="E17" s="4"/>
      <c r="F17" s="4"/>
      <c r="J17" s="33"/>
      <c r="K17" s="23"/>
      <c r="M17" s="4"/>
      <c r="N17" s="4"/>
      <c r="O17" s="4"/>
      <c r="P17" s="4"/>
      <c r="Q17" s="4"/>
      <c r="U17" s="33"/>
      <c r="V17" s="23"/>
    </row>
    <row r="18" spans="2:22" x14ac:dyDescent="0.2">
      <c r="B18" s="4"/>
      <c r="C18" s="68" t="s">
        <v>16</v>
      </c>
      <c r="D18" s="68"/>
      <c r="E18" s="13" t="s">
        <v>17</v>
      </c>
      <c r="F18" s="4"/>
      <c r="G18" s="25">
        <f>SUM(G9:G16)</f>
        <v>899</v>
      </c>
      <c r="H18" s="23"/>
      <c r="I18" s="25">
        <f>SUM(I9:I16)</f>
        <v>923</v>
      </c>
      <c r="J18" s="23"/>
      <c r="K18" s="24">
        <f>SUM(K9:K16)</f>
        <v>1822</v>
      </c>
      <c r="M18" s="4"/>
      <c r="N18" s="68" t="s">
        <v>16</v>
      </c>
      <c r="O18" s="68"/>
      <c r="P18" s="13" t="s">
        <v>17</v>
      </c>
      <c r="Q18" s="4"/>
      <c r="R18" s="25">
        <f>SUM(R9:R16)</f>
        <v>1067</v>
      </c>
      <c r="S18" s="23"/>
      <c r="T18" s="25">
        <f>SUM(T9:T16)</f>
        <v>1017</v>
      </c>
      <c r="U18" s="23"/>
      <c r="V18" s="24">
        <f>SUM(V9:V16)</f>
        <v>2084</v>
      </c>
    </row>
    <row r="19" spans="2:22" x14ac:dyDescent="0.2">
      <c r="B19" s="4"/>
      <c r="C19" s="4"/>
      <c r="D19" s="4"/>
      <c r="E19" s="4"/>
      <c r="F19" s="4"/>
      <c r="M19" s="4"/>
      <c r="N19" s="4"/>
      <c r="O19" s="4"/>
      <c r="P19" s="4"/>
      <c r="Q19" s="4"/>
    </row>
    <row r="20" spans="2:22" x14ac:dyDescent="0.2">
      <c r="B20" s="4"/>
      <c r="C20" s="4"/>
      <c r="D20" s="4"/>
      <c r="E20" s="4"/>
      <c r="F20" s="4"/>
    </row>
    <row r="21" spans="2:22" ht="15.75" x14ac:dyDescent="0.25">
      <c r="B21" s="77" t="s">
        <v>18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</row>
    <row r="22" spans="2:22" ht="7.5" customHeight="1" thickBot="1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ht="15.75" x14ac:dyDescent="0.25">
      <c r="B23" s="72" t="s">
        <v>22</v>
      </c>
      <c r="C23" s="73"/>
      <c r="D23" s="73"/>
      <c r="E23" s="73"/>
      <c r="F23" s="73"/>
      <c r="G23" s="74"/>
      <c r="H23" s="9"/>
      <c r="I23" s="9"/>
      <c r="J23" s="9"/>
      <c r="K23" s="9"/>
      <c r="L23" s="9"/>
      <c r="M23" s="72" t="s">
        <v>22</v>
      </c>
      <c r="N23" s="73"/>
      <c r="O23" s="73"/>
      <c r="P23" s="73"/>
      <c r="Q23" s="73"/>
      <c r="R23" s="74"/>
      <c r="S23" s="9"/>
      <c r="T23" s="9"/>
      <c r="U23" s="9"/>
      <c r="V23" s="9"/>
    </row>
    <row r="24" spans="2:22" ht="19.5" customHeight="1" x14ac:dyDescent="0.25">
      <c r="B24" s="16" t="s">
        <v>1</v>
      </c>
      <c r="C24" s="17"/>
      <c r="D24" s="17"/>
      <c r="E24" s="17" t="s">
        <v>23</v>
      </c>
      <c r="F24" s="15"/>
      <c r="G24" s="18"/>
      <c r="H24" s="14"/>
      <c r="I24" s="6" t="s">
        <v>2</v>
      </c>
      <c r="J24" s="9"/>
      <c r="K24" s="31">
        <v>223</v>
      </c>
      <c r="L24" s="9"/>
      <c r="M24" s="16" t="s">
        <v>1</v>
      </c>
      <c r="N24" s="17"/>
      <c r="O24" s="17"/>
      <c r="P24" s="17" t="s">
        <v>23</v>
      </c>
      <c r="Q24" s="15"/>
      <c r="R24" s="18"/>
      <c r="S24" s="14"/>
      <c r="T24" s="6" t="s">
        <v>2</v>
      </c>
      <c r="U24" s="9"/>
      <c r="V24" s="31">
        <v>193</v>
      </c>
    </row>
    <row r="25" spans="2:22" ht="19.5" customHeight="1" x14ac:dyDescent="0.25">
      <c r="B25" s="69"/>
      <c r="C25" s="70"/>
      <c r="D25" s="30"/>
      <c r="E25" s="70"/>
      <c r="F25" s="70"/>
      <c r="G25" s="71"/>
      <c r="H25" s="14"/>
      <c r="I25" s="14"/>
      <c r="J25" s="9"/>
      <c r="K25" s="9"/>
      <c r="L25" s="9"/>
      <c r="M25" s="69"/>
      <c r="N25" s="70"/>
      <c r="O25" s="30"/>
      <c r="P25" s="70"/>
      <c r="Q25" s="70"/>
      <c r="R25" s="71"/>
      <c r="S25" s="14"/>
      <c r="T25" s="14"/>
      <c r="U25" s="9"/>
      <c r="V25" s="9"/>
    </row>
    <row r="26" spans="2:22" ht="19.5" customHeight="1" x14ac:dyDescent="0.25">
      <c r="B26" s="64"/>
      <c r="C26" s="61"/>
      <c r="D26" s="30"/>
      <c r="E26" s="61"/>
      <c r="F26" s="61"/>
      <c r="G26" s="62"/>
      <c r="H26" s="14"/>
      <c r="I26" s="6" t="s">
        <v>3</v>
      </c>
      <c r="J26" s="9"/>
      <c r="K26" s="31">
        <v>163</v>
      </c>
      <c r="L26" s="9"/>
      <c r="M26" s="64"/>
      <c r="N26" s="61"/>
      <c r="O26" s="30"/>
      <c r="P26" s="61"/>
      <c r="Q26" s="61"/>
      <c r="R26" s="62"/>
      <c r="S26" s="14"/>
      <c r="T26" s="6" t="s">
        <v>3</v>
      </c>
      <c r="U26" s="9"/>
      <c r="V26" s="31">
        <v>216</v>
      </c>
    </row>
    <row r="27" spans="2:22" ht="19.5" customHeight="1" x14ac:dyDescent="0.25">
      <c r="B27" s="64"/>
      <c r="C27" s="61"/>
      <c r="D27" s="30"/>
      <c r="E27" s="61"/>
      <c r="F27" s="61"/>
      <c r="G27" s="62"/>
      <c r="H27" s="14"/>
      <c r="I27" s="14"/>
      <c r="J27" s="9"/>
      <c r="K27" s="9"/>
      <c r="L27" s="9"/>
      <c r="M27" s="64"/>
      <c r="N27" s="61"/>
      <c r="O27" s="30"/>
      <c r="P27" s="61"/>
      <c r="Q27" s="61"/>
      <c r="R27" s="62"/>
      <c r="S27" s="14"/>
      <c r="T27" s="14"/>
      <c r="U27" s="9"/>
      <c r="V27" s="9"/>
    </row>
    <row r="28" spans="2:22" ht="19.5" customHeight="1" x14ac:dyDescent="0.25">
      <c r="B28" s="64"/>
      <c r="C28" s="61"/>
      <c r="D28" s="30"/>
      <c r="E28" s="61"/>
      <c r="F28" s="61"/>
      <c r="G28" s="62"/>
      <c r="H28" s="14"/>
      <c r="I28" s="6" t="s">
        <v>19</v>
      </c>
      <c r="J28" s="9"/>
      <c r="K28" s="31">
        <v>241</v>
      </c>
      <c r="L28" s="9"/>
      <c r="M28" s="64"/>
      <c r="N28" s="61"/>
      <c r="O28" s="30"/>
      <c r="P28" s="61"/>
      <c r="Q28" s="61"/>
      <c r="R28" s="62"/>
      <c r="S28" s="14"/>
      <c r="T28" s="6" t="s">
        <v>19</v>
      </c>
      <c r="U28" s="9"/>
      <c r="V28" s="31">
        <v>194</v>
      </c>
    </row>
    <row r="29" spans="2:22" ht="19.5" customHeight="1" x14ac:dyDescent="0.25">
      <c r="B29" s="64"/>
      <c r="C29" s="61"/>
      <c r="D29" s="30"/>
      <c r="E29" s="61"/>
      <c r="F29" s="61"/>
      <c r="G29" s="62"/>
      <c r="H29" s="14"/>
      <c r="I29" s="14"/>
      <c r="J29" s="9"/>
      <c r="K29" s="9"/>
      <c r="L29" s="9"/>
      <c r="M29" s="64"/>
      <c r="N29" s="61"/>
      <c r="O29" s="30"/>
      <c r="P29" s="61"/>
      <c r="Q29" s="61"/>
      <c r="R29" s="62"/>
      <c r="S29" s="14"/>
      <c r="T29" s="14"/>
      <c r="U29" s="9"/>
      <c r="V29" s="9"/>
    </row>
    <row r="30" spans="2:22" ht="19.5" customHeight="1" thickBot="1" x14ac:dyDescent="0.3">
      <c r="B30" s="19"/>
      <c r="C30" s="20"/>
      <c r="D30" s="20"/>
      <c r="E30" s="20"/>
      <c r="F30" s="20"/>
      <c r="G30" s="21"/>
      <c r="H30" s="14"/>
      <c r="I30" s="6" t="s">
        <v>4</v>
      </c>
      <c r="J30" s="9"/>
      <c r="K30" s="26">
        <f>SUM(K24:K28)</f>
        <v>627</v>
      </c>
      <c r="L30" s="9"/>
      <c r="M30" s="19"/>
      <c r="N30" s="20"/>
      <c r="O30" s="20"/>
      <c r="P30" s="20"/>
      <c r="Q30" s="20"/>
      <c r="R30" s="21"/>
      <c r="S30" s="14"/>
      <c r="T30" s="6" t="s">
        <v>4</v>
      </c>
      <c r="U30" s="9"/>
      <c r="V30" s="26">
        <f>SUM(V24:V28)</f>
        <v>603</v>
      </c>
    </row>
    <row r="31" spans="2:22" ht="15.75" x14ac:dyDescent="0.25">
      <c r="B31" s="9"/>
      <c r="C31" s="9"/>
      <c r="D31" s="9"/>
      <c r="E31" s="9"/>
      <c r="F31" s="9"/>
      <c r="G31" s="14"/>
      <c r="H31" s="14"/>
      <c r="I31" s="14"/>
      <c r="J31" s="9"/>
      <c r="K31" s="9"/>
      <c r="L31" s="9"/>
      <c r="M31" s="9"/>
      <c r="N31" s="9"/>
      <c r="O31" s="9"/>
      <c r="P31" s="9"/>
      <c r="Q31" s="9"/>
      <c r="R31" s="14"/>
      <c r="S31" s="14"/>
      <c r="T31" s="14"/>
      <c r="U31" s="9"/>
      <c r="V31" s="9"/>
    </row>
    <row r="32" spans="2:22" ht="15.75" x14ac:dyDescent="0.25">
      <c r="B32" s="9"/>
      <c r="C32" s="9"/>
      <c r="D32" s="9"/>
      <c r="E32" s="9"/>
      <c r="F32" s="9"/>
      <c r="G32" s="68" t="s">
        <v>20</v>
      </c>
      <c r="H32" s="68"/>
      <c r="I32" s="68"/>
      <c r="J32" s="9"/>
      <c r="K32" s="26">
        <f>K18</f>
        <v>1822</v>
      </c>
      <c r="L32" s="9"/>
      <c r="M32" s="9"/>
      <c r="N32" s="9"/>
      <c r="O32" s="9"/>
      <c r="P32" s="9"/>
      <c r="Q32" s="9"/>
      <c r="R32" s="68" t="s">
        <v>20</v>
      </c>
      <c r="S32" s="68"/>
      <c r="T32" s="68"/>
      <c r="U32" s="9"/>
      <c r="V32" s="26">
        <f>V18</f>
        <v>2084</v>
      </c>
    </row>
    <row r="33" spans="2:22" ht="15.75" x14ac:dyDescent="0.25">
      <c r="B33" s="9"/>
      <c r="C33" s="9"/>
      <c r="D33" s="9"/>
      <c r="E33" s="9"/>
      <c r="F33" s="9"/>
      <c r="G33" s="14"/>
      <c r="H33" s="14"/>
      <c r="I33" s="14"/>
      <c r="J33" s="9"/>
      <c r="K33" s="9"/>
      <c r="L33" s="9"/>
      <c r="M33" s="9"/>
      <c r="N33" s="9"/>
      <c r="O33" s="9"/>
      <c r="P33" s="9"/>
      <c r="Q33" s="9"/>
      <c r="R33" s="14"/>
      <c r="S33" s="14"/>
      <c r="T33" s="14"/>
      <c r="U33" s="9"/>
      <c r="V33" s="9"/>
    </row>
    <row r="34" spans="2:22" ht="15.75" x14ac:dyDescent="0.25">
      <c r="B34" s="9"/>
      <c r="C34" s="9"/>
      <c r="D34" s="9"/>
      <c r="E34" s="9"/>
      <c r="F34" s="9"/>
      <c r="G34" s="67" t="s">
        <v>21</v>
      </c>
      <c r="H34" s="67"/>
      <c r="I34" s="67"/>
      <c r="J34" s="9"/>
      <c r="K34" s="26">
        <f>SUM(K30:K32)</f>
        <v>2449</v>
      </c>
      <c r="L34" s="9"/>
      <c r="M34" s="9"/>
      <c r="N34" s="9"/>
      <c r="O34" s="9"/>
      <c r="P34" s="9"/>
      <c r="Q34" s="9"/>
      <c r="R34" s="67" t="s">
        <v>21</v>
      </c>
      <c r="S34" s="67"/>
      <c r="T34" s="67"/>
      <c r="U34" s="9"/>
      <c r="V34" s="26">
        <f>SUM(V30:V32)</f>
        <v>2687</v>
      </c>
    </row>
    <row r="35" spans="2:22" ht="15.75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2:22" x14ac:dyDescent="0.2"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0"/>
      <c r="U36" s="1"/>
    </row>
    <row r="37" spans="2:22" x14ac:dyDescent="0.2">
      <c r="B37" s="65" t="s">
        <v>24</v>
      </c>
      <c r="C37" s="65"/>
      <c r="D37" s="65"/>
      <c r="E37" s="66"/>
      <c r="F37" s="66"/>
      <c r="G37" s="66"/>
      <c r="H37" s="66"/>
      <c r="I37" s="66"/>
      <c r="J37" s="66"/>
      <c r="K37" s="66"/>
      <c r="M37" s="65" t="s">
        <v>25</v>
      </c>
      <c r="N37" s="65"/>
      <c r="O37" s="65"/>
      <c r="P37" s="66"/>
      <c r="Q37" s="66"/>
      <c r="R37" s="66"/>
      <c r="S37" s="66"/>
      <c r="T37" s="66"/>
      <c r="U37" s="66"/>
      <c r="V37" s="66"/>
    </row>
    <row r="38" spans="2:22" x14ac:dyDescent="0.2">
      <c r="B38" s="63" t="s">
        <v>26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2:22" x14ac:dyDescent="0.2">
      <c r="E39" s="86" t="s">
        <v>31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</sheetData>
  <mergeCells count="59">
    <mergeCell ref="E39:R39"/>
    <mergeCell ref="B9:E9"/>
    <mergeCell ref="M9:P9"/>
    <mergeCell ref="C36:T36"/>
    <mergeCell ref="B10:E10"/>
    <mergeCell ref="B14:E14"/>
    <mergeCell ref="B15:E15"/>
    <mergeCell ref="B16:E16"/>
    <mergeCell ref="B11:E11"/>
    <mergeCell ref="B13:E13"/>
    <mergeCell ref="B12:E12"/>
    <mergeCell ref="M10:P10"/>
    <mergeCell ref="M11:P11"/>
    <mergeCell ref="B23:G23"/>
    <mergeCell ref="M12:P12"/>
    <mergeCell ref="M13:P13"/>
    <mergeCell ref="M14:P14"/>
    <mergeCell ref="C5:I5"/>
    <mergeCell ref="C3:G3"/>
    <mergeCell ref="N5:T5"/>
    <mergeCell ref="B1:W1"/>
    <mergeCell ref="B7:V7"/>
    <mergeCell ref="M3:N3"/>
    <mergeCell ref="R3:T3"/>
    <mergeCell ref="M15:P15"/>
    <mergeCell ref="M16:P16"/>
    <mergeCell ref="B21:V21"/>
    <mergeCell ref="C18:D18"/>
    <mergeCell ref="N18:O18"/>
    <mergeCell ref="M23:R23"/>
    <mergeCell ref="M25:N25"/>
    <mergeCell ref="M26:N26"/>
    <mergeCell ref="M27:N27"/>
    <mergeCell ref="M28:N28"/>
    <mergeCell ref="P25:R25"/>
    <mergeCell ref="P26:R26"/>
    <mergeCell ref="P27:R27"/>
    <mergeCell ref="P28:R28"/>
    <mergeCell ref="B25:C25"/>
    <mergeCell ref="E25:G25"/>
    <mergeCell ref="B26:C26"/>
    <mergeCell ref="E26:G26"/>
    <mergeCell ref="G32:I32"/>
    <mergeCell ref="E29:G29"/>
    <mergeCell ref="P29:R29"/>
    <mergeCell ref="B38:V38"/>
    <mergeCell ref="B27:C27"/>
    <mergeCell ref="E27:G27"/>
    <mergeCell ref="B28:C28"/>
    <mergeCell ref="E28:G28"/>
    <mergeCell ref="B29:C29"/>
    <mergeCell ref="B37:D37"/>
    <mergeCell ref="E37:K37"/>
    <mergeCell ref="P37:V37"/>
    <mergeCell ref="M37:O37"/>
    <mergeCell ref="G34:I34"/>
    <mergeCell ref="R32:T32"/>
    <mergeCell ref="R34:T34"/>
    <mergeCell ref="M29:N29"/>
  </mergeCells>
  <phoneticPr fontId="2" type="noConversion"/>
  <dataValidations count="2">
    <dataValidation type="list" allowBlank="1" showInputMessage="1" showErrorMessage="1" sqref="P3">
      <formula1>Level</formula1>
    </dataValidation>
    <dataValidation type="list" allowBlank="1" showInputMessage="1" showErrorMessage="1" sqref="V3">
      <formula1>Gender</formula1>
    </dataValidation>
  </dataValidations>
  <hyperlinks>
    <hyperlink ref="E39" r:id="rId1"/>
    <hyperlink ref="F39" r:id="rId2" display="mailto:aacbowlstats@aol.com"/>
    <hyperlink ref="G39" r:id="rId3" display="mailto:aacbowlstats@aol.com"/>
    <hyperlink ref="H39" r:id="rId4" display="mailto:aacbowlstats@aol.com"/>
    <hyperlink ref="I39" r:id="rId5" display="mailto:aacbowlstats@aol.com"/>
    <hyperlink ref="J39" r:id="rId6" display="mailto:aacbowlstats@aol.com"/>
    <hyperlink ref="K39" r:id="rId7" display="mailto:aacbowlstats@aol.com"/>
    <hyperlink ref="L39" r:id="rId8" display="mailto:aacbowlstats@aol.com"/>
    <hyperlink ref="M39" r:id="rId9" display="mailto:aacbowlstats@aol.com"/>
    <hyperlink ref="N39" r:id="rId10" display="mailto:aacbowlstats@aol.com"/>
    <hyperlink ref="O39" r:id="rId11" display="mailto:aacbowlstats@aol.com"/>
    <hyperlink ref="P39" r:id="rId12" display="mailto:aacbowlstats@aol.com"/>
    <hyperlink ref="Q39" r:id="rId13" display="mailto:aacbowlstats@aol.com"/>
    <hyperlink ref="R39" r:id="rId14" display="mailto:aacbowlstats@aol.com"/>
  </hyperlinks>
  <pageMargins left="0.25" right="0.25" top="0.75" bottom="0.75" header="0.3" footer="0.3"/>
  <pageSetup scale="7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F14" sqref="F14"/>
    </sheetView>
  </sheetViews>
  <sheetFormatPr defaultColWidth="8.85546875" defaultRowHeight="12.75" x14ac:dyDescent="0.2"/>
  <cols>
    <col min="1" max="1" width="5.42578125" bestFit="1" customWidth="1"/>
    <col min="2" max="2" width="9.140625" customWidth="1"/>
    <col min="3" max="3" width="11.42578125" bestFit="1" customWidth="1"/>
    <col min="4" max="4" width="12.7109375" customWidth="1"/>
    <col min="5" max="5" width="16.140625" customWidth="1"/>
    <col min="6" max="7" width="13.85546875" bestFit="1" customWidth="1"/>
    <col min="8" max="8" width="15" bestFit="1" customWidth="1"/>
    <col min="9" max="9" width="18.140625" bestFit="1" customWidth="1"/>
  </cols>
  <sheetData>
    <row r="1" spans="1:10" ht="18" x14ac:dyDescent="0.25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23"/>
    </row>
    <row r="2" spans="1:10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">
      <c r="A3" s="46" t="s">
        <v>0</v>
      </c>
      <c r="B3" s="97">
        <f>'Score Sheet'!C3</f>
        <v>43474</v>
      </c>
      <c r="C3" s="97"/>
      <c r="D3" s="23"/>
      <c r="E3" s="23"/>
      <c r="F3" s="46" t="str">
        <f>'Score Sheet'!P3</f>
        <v>Varsity</v>
      </c>
      <c r="G3" s="59" t="str">
        <f>'Score Sheet'!V3</f>
        <v>Boys</v>
      </c>
      <c r="H3" s="47"/>
      <c r="I3" s="47"/>
      <c r="J3" s="23"/>
    </row>
    <row r="4" spans="1:10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">
      <c r="A5" s="98" t="s">
        <v>11</v>
      </c>
      <c r="B5" s="98"/>
      <c r="C5" s="99" t="str">
        <f>'Score Sheet'!C5</f>
        <v>Warren G. Harding</v>
      </c>
      <c r="D5" s="99"/>
      <c r="E5" s="99"/>
      <c r="F5" s="48" t="s">
        <v>14</v>
      </c>
      <c r="G5" s="99" t="str">
        <f>'Score Sheet'!N5</f>
        <v>Austintown Fitch</v>
      </c>
      <c r="H5" s="99"/>
      <c r="I5" s="99"/>
      <c r="J5" s="23"/>
    </row>
    <row r="6" spans="1:10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3.5" thickBo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24" thickBot="1" x14ac:dyDescent="0.4">
      <c r="A10" s="23"/>
      <c r="B10" s="49"/>
      <c r="C10" s="50" t="s">
        <v>1</v>
      </c>
      <c r="D10" s="51"/>
      <c r="E10" s="51" t="s">
        <v>5</v>
      </c>
      <c r="F10" s="52" t="s">
        <v>2</v>
      </c>
      <c r="G10" s="52" t="s">
        <v>3</v>
      </c>
      <c r="H10" s="53" t="s">
        <v>4</v>
      </c>
      <c r="I10" s="54" t="s">
        <v>6</v>
      </c>
      <c r="J10" s="23"/>
    </row>
    <row r="11" spans="1:10" ht="24" thickBot="1" x14ac:dyDescent="0.4">
      <c r="A11" s="23"/>
      <c r="B11" s="55">
        <v>1</v>
      </c>
      <c r="C11" s="92" t="str">
        <f>Sheet3!C26</f>
        <v>Larry Iagulli</v>
      </c>
      <c r="D11" s="93"/>
      <c r="E11" s="60" t="str">
        <f>Sheet3!E26</f>
        <v>Austintown Fitch</v>
      </c>
      <c r="F11" s="56">
        <f>Sheet3!F26</f>
        <v>250</v>
      </c>
      <c r="G11" s="56">
        <f>Sheet3!G26</f>
        <v>214</v>
      </c>
      <c r="H11" s="57">
        <f>Sheet3!H26</f>
        <v>464</v>
      </c>
      <c r="I11" s="54">
        <v>10</v>
      </c>
      <c r="J11" s="23"/>
    </row>
    <row r="12" spans="1:10" ht="24" thickBot="1" x14ac:dyDescent="0.4">
      <c r="A12" s="23"/>
      <c r="B12" s="50">
        <v>2</v>
      </c>
      <c r="C12" s="92" t="str">
        <f>Sheet3!C27</f>
        <v>Vince DeSiato</v>
      </c>
      <c r="D12" s="93"/>
      <c r="E12" s="60" t="str">
        <f>Sheet3!E27</f>
        <v>Austintown Fitch</v>
      </c>
      <c r="F12" s="56">
        <f>Sheet3!F27</f>
        <v>237</v>
      </c>
      <c r="G12" s="56">
        <f>Sheet3!G27</f>
        <v>216</v>
      </c>
      <c r="H12" s="57">
        <f>Sheet3!H27</f>
        <v>453</v>
      </c>
      <c r="I12" s="54">
        <v>9</v>
      </c>
      <c r="J12" s="23"/>
    </row>
    <row r="13" spans="1:10" ht="24" thickBot="1" x14ac:dyDescent="0.4">
      <c r="A13" s="23"/>
      <c r="B13" s="50">
        <v>3</v>
      </c>
      <c r="C13" s="92" t="str">
        <f>Sheet3!C28</f>
        <v>Seth Harper</v>
      </c>
      <c r="D13" s="93"/>
      <c r="E13" s="60" t="str">
        <f>Sheet3!E28</f>
        <v>Austintown Fitch</v>
      </c>
      <c r="F13" s="56">
        <f>Sheet3!F28</f>
        <v>213</v>
      </c>
      <c r="G13" s="56">
        <f>Sheet3!G28</f>
        <v>234</v>
      </c>
      <c r="H13" s="57">
        <f>Sheet3!H28</f>
        <v>447</v>
      </c>
      <c r="I13" s="54">
        <v>8</v>
      </c>
      <c r="J13" s="23"/>
    </row>
    <row r="14" spans="1:10" ht="24" thickBot="1" x14ac:dyDescent="0.4">
      <c r="A14" s="23"/>
      <c r="B14" s="50">
        <v>4</v>
      </c>
      <c r="C14" s="92" t="str">
        <f>Sheet3!C29</f>
        <v>Andrew Bowshot</v>
      </c>
      <c r="D14" s="93"/>
      <c r="E14" s="60" t="str">
        <f>Sheet3!E29</f>
        <v>Warren G. Harding</v>
      </c>
      <c r="F14" s="56">
        <f>Sheet3!F29</f>
        <v>190</v>
      </c>
      <c r="G14" s="56">
        <f>Sheet3!G29</f>
        <v>232</v>
      </c>
      <c r="H14" s="57">
        <f>Sheet3!H29</f>
        <v>422</v>
      </c>
      <c r="I14" s="54">
        <v>7</v>
      </c>
      <c r="J14" s="23"/>
    </row>
    <row r="15" spans="1:10" ht="24" thickBot="1" x14ac:dyDescent="0.4">
      <c r="A15" s="23"/>
      <c r="B15" s="50">
        <v>5</v>
      </c>
      <c r="C15" s="92" t="str">
        <f>Sheet3!C30</f>
        <v>Mason McVicker</v>
      </c>
      <c r="D15" s="93"/>
      <c r="E15" s="60" t="str">
        <f>Sheet3!E30</f>
        <v>Warren G. Harding</v>
      </c>
      <c r="F15" s="56">
        <f>Sheet3!F30</f>
        <v>204</v>
      </c>
      <c r="G15" s="56">
        <f>Sheet3!G30</f>
        <v>215</v>
      </c>
      <c r="H15" s="57">
        <f>Sheet3!H30</f>
        <v>419</v>
      </c>
      <c r="I15" s="54">
        <v>6</v>
      </c>
      <c r="J15" s="23"/>
    </row>
    <row r="16" spans="1:10" ht="24" thickBot="1" x14ac:dyDescent="0.4">
      <c r="A16" s="23"/>
      <c r="B16" s="50">
        <v>6</v>
      </c>
      <c r="C16" s="92" t="str">
        <f>Sheet3!C31</f>
        <v>Dom Veltri</v>
      </c>
      <c r="D16" s="93"/>
      <c r="E16" s="60" t="str">
        <f>Sheet3!E31</f>
        <v>Austintown Fitch</v>
      </c>
      <c r="F16" s="56">
        <f>Sheet3!F31</f>
        <v>173</v>
      </c>
      <c r="G16" s="56">
        <f>Sheet3!G31</f>
        <v>195</v>
      </c>
      <c r="H16" s="57">
        <f>Sheet3!H31</f>
        <v>368</v>
      </c>
      <c r="I16" s="54">
        <v>5</v>
      </c>
      <c r="J16" s="23"/>
    </row>
    <row r="17" spans="1:10" ht="24" thickBot="1" x14ac:dyDescent="0.4">
      <c r="A17" s="23"/>
      <c r="B17" s="50">
        <v>7</v>
      </c>
      <c r="C17" s="92" t="str">
        <f>Sheet3!C32</f>
        <v>Everett Burd</v>
      </c>
      <c r="D17" s="93"/>
      <c r="E17" s="60" t="str">
        <f>Sheet3!E32</f>
        <v>Warren G. Harding</v>
      </c>
      <c r="F17" s="56">
        <f>Sheet3!F32</f>
        <v>177</v>
      </c>
      <c r="G17" s="56">
        <f>Sheet3!G32</f>
        <v>185</v>
      </c>
      <c r="H17" s="57">
        <f>Sheet3!H32</f>
        <v>362</v>
      </c>
      <c r="I17" s="54">
        <v>4</v>
      </c>
      <c r="J17" s="23"/>
    </row>
    <row r="18" spans="1:10" ht="24" thickBot="1" x14ac:dyDescent="0.4">
      <c r="A18" s="23"/>
      <c r="B18" s="50">
        <v>8</v>
      </c>
      <c r="C18" s="92" t="str">
        <f>Sheet3!C33</f>
        <v>Shon Moore</v>
      </c>
      <c r="D18" s="93"/>
      <c r="E18" s="60" t="str">
        <f>Sheet3!E33</f>
        <v>Warren G. Harding</v>
      </c>
      <c r="F18" s="56">
        <f>Sheet3!F33</f>
        <v>176</v>
      </c>
      <c r="G18" s="56">
        <f>Sheet3!G33</f>
        <v>144</v>
      </c>
      <c r="H18" s="57">
        <f>Sheet3!H33</f>
        <v>320</v>
      </c>
      <c r="I18" s="58">
        <v>3</v>
      </c>
      <c r="J18" s="23"/>
    </row>
    <row r="19" spans="1:10" ht="24" thickBot="1" x14ac:dyDescent="0.4">
      <c r="A19" s="23"/>
      <c r="B19" s="50">
        <v>9</v>
      </c>
      <c r="C19" s="92" t="str">
        <f>Sheet3!C34</f>
        <v>Kaleb Tyson</v>
      </c>
      <c r="D19" s="93"/>
      <c r="E19" s="60" t="str">
        <f>Sheet3!E34</f>
        <v>Warren G. Harding</v>
      </c>
      <c r="F19" s="56">
        <f>Sheet3!F34</f>
        <v>152</v>
      </c>
      <c r="G19" s="56">
        <f>Sheet3!G34</f>
        <v>147</v>
      </c>
      <c r="H19" s="57">
        <f>Sheet3!H34</f>
        <v>299</v>
      </c>
      <c r="I19" s="54">
        <v>2</v>
      </c>
      <c r="J19" s="23"/>
    </row>
    <row r="20" spans="1:10" ht="24" thickBot="1" x14ac:dyDescent="0.4">
      <c r="A20" s="23"/>
      <c r="B20" s="50">
        <v>10</v>
      </c>
      <c r="C20" s="92" t="str">
        <f>Sheet3!C35</f>
        <v>Dane Smith</v>
      </c>
      <c r="D20" s="93"/>
      <c r="E20" s="60" t="str">
        <f>Sheet3!E35</f>
        <v>Austintown Fitch</v>
      </c>
      <c r="F20" s="56">
        <f>Sheet3!F35</f>
        <v>194</v>
      </c>
      <c r="G20" s="56">
        <f>Sheet3!G35</f>
        <v>0</v>
      </c>
      <c r="H20" s="57">
        <f>Sheet3!H35</f>
        <v>194</v>
      </c>
      <c r="I20" s="54">
        <v>1</v>
      </c>
      <c r="J20" s="23"/>
    </row>
    <row r="21" spans="1:10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x14ac:dyDescent="0.2">
      <c r="A25" s="23"/>
      <c r="B25" s="94" t="s">
        <v>7</v>
      </c>
      <c r="C25" s="94"/>
      <c r="D25" s="94"/>
      <c r="E25" s="94"/>
      <c r="F25" s="94"/>
      <c r="G25" s="94"/>
      <c r="H25" s="94"/>
      <c r="I25" s="94"/>
      <c r="J25" s="95"/>
    </row>
    <row r="26" spans="1:10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x14ac:dyDescent="0.2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</row>
  </sheetData>
  <sheetProtection password="EBA1" sheet="1" objects="1" scenarios="1"/>
  <mergeCells count="16">
    <mergeCell ref="C19:D19"/>
    <mergeCell ref="C20:D20"/>
    <mergeCell ref="B25:J25"/>
    <mergeCell ref="A1:I1"/>
    <mergeCell ref="B3:C3"/>
    <mergeCell ref="A5:B5"/>
    <mergeCell ref="C5:E5"/>
    <mergeCell ref="G5:I5"/>
    <mergeCell ref="C11:D11"/>
    <mergeCell ref="C12:D12"/>
    <mergeCell ref="C13:D13"/>
    <mergeCell ref="C14:D14"/>
    <mergeCell ref="C15:D15"/>
    <mergeCell ref="C16:D16"/>
    <mergeCell ref="C17:D17"/>
    <mergeCell ref="C18:D18"/>
  </mergeCells>
  <phoneticPr fontId="2" type="noConversion"/>
  <pageMargins left="0.75" right="0.75" top="1" bottom="1" header="0.5" footer="0.5"/>
  <pageSetup scale="9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C14" sqref="C14:F14"/>
    </sheetView>
  </sheetViews>
  <sheetFormatPr defaultColWidth="8.85546875" defaultRowHeight="12.75" x14ac:dyDescent="0.2"/>
  <cols>
    <col min="2" max="2" width="5.28515625" bestFit="1" customWidth="1"/>
    <col min="5" max="5" width="6.7109375" bestFit="1" customWidth="1"/>
    <col min="6" max="8" width="7.42578125" bestFit="1" customWidth="1"/>
    <col min="9" max="9" width="10.140625" bestFit="1" customWidth="1"/>
    <col min="10" max="10" width="7.42578125" bestFit="1" customWidth="1"/>
    <col min="11" max="11" width="1.7109375" customWidth="1"/>
    <col min="15" max="15" width="3" bestFit="1" customWidth="1"/>
  </cols>
  <sheetData>
    <row r="1" spans="1:17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 x14ac:dyDescent="0.25">
      <c r="A4" s="23"/>
      <c r="B4" s="23"/>
      <c r="C4" s="37" t="s">
        <v>1</v>
      </c>
      <c r="D4" s="38"/>
      <c r="E4" s="38"/>
      <c r="F4" s="38"/>
      <c r="G4" s="38"/>
      <c r="H4" s="37" t="s">
        <v>2</v>
      </c>
      <c r="I4" s="37"/>
      <c r="J4" s="37" t="s">
        <v>3</v>
      </c>
      <c r="K4" s="37"/>
      <c r="L4" s="37" t="s">
        <v>4</v>
      </c>
      <c r="M4" s="23"/>
      <c r="N4" s="23"/>
      <c r="O4" s="23"/>
      <c r="P4" s="23"/>
      <c r="Q4" s="23"/>
    </row>
    <row r="5" spans="1:17" ht="14.25" thickTop="1" thickBot="1" x14ac:dyDescent="0.25">
      <c r="A5" s="23"/>
      <c r="B5" s="23"/>
      <c r="C5" s="100" t="str">
        <f>'Score Sheet'!B9</f>
        <v>Shon Moore</v>
      </c>
      <c r="D5" s="100"/>
      <c r="E5" s="100"/>
      <c r="F5" s="100"/>
      <c r="G5" s="39" t="str">
        <f>'Score Sheet'!$C$5</f>
        <v>Warren G. Harding</v>
      </c>
      <c r="H5" s="22">
        <f>'Score Sheet'!G9</f>
        <v>176</v>
      </c>
      <c r="I5" s="22">
        <f>'Score Sheet'!D9</f>
        <v>0</v>
      </c>
      <c r="J5" s="22">
        <f>'Score Sheet'!I9</f>
        <v>144</v>
      </c>
      <c r="K5" s="23"/>
      <c r="L5" s="22">
        <f>SUM(H5+J5)</f>
        <v>320</v>
      </c>
      <c r="M5" s="23">
        <f>L5+0.11</f>
        <v>320.11</v>
      </c>
      <c r="N5" s="23">
        <f>RANK(M5,$M$5:$M$20,1)</f>
        <v>9</v>
      </c>
      <c r="O5" s="23">
        <v>16</v>
      </c>
      <c r="P5" s="23"/>
      <c r="Q5" s="23"/>
    </row>
    <row r="6" spans="1:17" ht="14.25" thickTop="1" thickBot="1" x14ac:dyDescent="0.25">
      <c r="A6" s="23"/>
      <c r="B6" s="23"/>
      <c r="C6" s="100" t="str">
        <f>'Score Sheet'!B10</f>
        <v>Andrew Bowshot</v>
      </c>
      <c r="D6" s="100"/>
      <c r="E6" s="100"/>
      <c r="F6" s="100"/>
      <c r="G6" s="39" t="str">
        <f>'Score Sheet'!$C$5</f>
        <v>Warren G. Harding</v>
      </c>
      <c r="H6" s="22">
        <f>'Score Sheet'!G10</f>
        <v>190</v>
      </c>
      <c r="I6" s="23"/>
      <c r="J6" s="22">
        <f>'Score Sheet'!I10</f>
        <v>232</v>
      </c>
      <c r="K6" s="23"/>
      <c r="L6" s="22">
        <f t="shared" ref="L6:L12" si="0">SUM(H6+J6)</f>
        <v>422</v>
      </c>
      <c r="M6" s="23">
        <f>L6+0.12</f>
        <v>422.12</v>
      </c>
      <c r="N6" s="23">
        <f t="shared" ref="N6:N20" si="1">RANK(M6,$M$5:$M$20,1)</f>
        <v>13</v>
      </c>
      <c r="O6" s="23">
        <f>O5-1</f>
        <v>15</v>
      </c>
      <c r="P6" s="23"/>
      <c r="Q6" s="23"/>
    </row>
    <row r="7" spans="1:17" ht="14.25" thickTop="1" thickBot="1" x14ac:dyDescent="0.25">
      <c r="A7" s="23"/>
      <c r="B7" s="23"/>
      <c r="C7" s="100" t="str">
        <f>'Score Sheet'!B11</f>
        <v>Kaleb Tyson</v>
      </c>
      <c r="D7" s="100"/>
      <c r="E7" s="100"/>
      <c r="F7" s="100"/>
      <c r="G7" s="39" t="str">
        <f>'Score Sheet'!$C$5</f>
        <v>Warren G. Harding</v>
      </c>
      <c r="H7" s="22">
        <f>'Score Sheet'!G11</f>
        <v>152</v>
      </c>
      <c r="I7" s="23"/>
      <c r="J7" s="22">
        <f>'Score Sheet'!I11</f>
        <v>147</v>
      </c>
      <c r="K7" s="23"/>
      <c r="L7" s="22">
        <f t="shared" si="0"/>
        <v>299</v>
      </c>
      <c r="M7" s="23">
        <f>L7+0.13</f>
        <v>299.13</v>
      </c>
      <c r="N7" s="23">
        <f t="shared" si="1"/>
        <v>8</v>
      </c>
      <c r="O7" s="23">
        <f t="shared" ref="O7:O20" si="2">O6-1</f>
        <v>14</v>
      </c>
      <c r="P7" s="23"/>
      <c r="Q7" s="23"/>
    </row>
    <row r="8" spans="1:17" ht="14.25" thickTop="1" thickBot="1" x14ac:dyDescent="0.25">
      <c r="A8" s="23"/>
      <c r="B8" s="23"/>
      <c r="C8" s="100" t="str">
        <f>'Score Sheet'!B12</f>
        <v>Everett Burd</v>
      </c>
      <c r="D8" s="100"/>
      <c r="E8" s="100"/>
      <c r="F8" s="100"/>
      <c r="G8" s="39" t="str">
        <f>'Score Sheet'!$C$5</f>
        <v>Warren G. Harding</v>
      </c>
      <c r="H8" s="22">
        <f>'Score Sheet'!G12</f>
        <v>177</v>
      </c>
      <c r="I8" s="23"/>
      <c r="J8" s="22">
        <f>'Score Sheet'!I12</f>
        <v>185</v>
      </c>
      <c r="K8" s="23"/>
      <c r="L8" s="22">
        <f>SUM(H8+J8)</f>
        <v>362</v>
      </c>
      <c r="M8" s="23">
        <f>L8+0.14</f>
        <v>362.14</v>
      </c>
      <c r="N8" s="23">
        <f t="shared" si="1"/>
        <v>10</v>
      </c>
      <c r="O8" s="23">
        <f t="shared" si="2"/>
        <v>13</v>
      </c>
      <c r="P8" s="23"/>
      <c r="Q8" s="23"/>
    </row>
    <row r="9" spans="1:17" ht="14.25" thickTop="1" thickBot="1" x14ac:dyDescent="0.25">
      <c r="A9" s="23"/>
      <c r="B9" s="23"/>
      <c r="C9" s="100" t="str">
        <f>'Score Sheet'!B13</f>
        <v>Mason McVicker</v>
      </c>
      <c r="D9" s="100"/>
      <c r="E9" s="100"/>
      <c r="F9" s="100"/>
      <c r="G9" s="39" t="str">
        <f>'Score Sheet'!$C$5</f>
        <v>Warren G. Harding</v>
      </c>
      <c r="H9" s="22">
        <f>'Score Sheet'!G13</f>
        <v>204</v>
      </c>
      <c r="I9" s="23"/>
      <c r="J9" s="22">
        <f>'Score Sheet'!I13</f>
        <v>215</v>
      </c>
      <c r="K9" s="23"/>
      <c r="L9" s="22">
        <f t="shared" si="0"/>
        <v>419</v>
      </c>
      <c r="M9" s="23">
        <f>L9+0.15</f>
        <v>419.15</v>
      </c>
      <c r="N9" s="23">
        <f t="shared" si="1"/>
        <v>12</v>
      </c>
      <c r="O9" s="23">
        <f t="shared" si="2"/>
        <v>12</v>
      </c>
      <c r="P9" s="23"/>
      <c r="Q9" s="23"/>
    </row>
    <row r="10" spans="1:17" ht="14.25" thickTop="1" thickBot="1" x14ac:dyDescent="0.25">
      <c r="A10" s="23"/>
      <c r="B10" s="23"/>
      <c r="C10" s="100" t="str">
        <f>'Score Sheet'!B14</f>
        <v>Tamyr Morris</v>
      </c>
      <c r="D10" s="100"/>
      <c r="E10" s="100"/>
      <c r="F10" s="100"/>
      <c r="G10" s="39" t="str">
        <f>'Score Sheet'!$C$5</f>
        <v>Warren G. Harding</v>
      </c>
      <c r="H10" s="22">
        <f>'Score Sheet'!G14</f>
        <v>0</v>
      </c>
      <c r="I10" s="23"/>
      <c r="J10" s="22">
        <f>'Score Sheet'!I14</f>
        <v>0</v>
      </c>
      <c r="K10" s="23"/>
      <c r="L10" s="22">
        <f t="shared" si="0"/>
        <v>0</v>
      </c>
      <c r="M10" s="23">
        <f>L10+0.16</f>
        <v>0.16</v>
      </c>
      <c r="N10" s="23">
        <f t="shared" si="1"/>
        <v>1</v>
      </c>
      <c r="O10" s="23">
        <f t="shared" si="2"/>
        <v>11</v>
      </c>
      <c r="P10" s="23"/>
      <c r="Q10" s="23"/>
    </row>
    <row r="11" spans="1:17" ht="14.25" thickTop="1" thickBot="1" x14ac:dyDescent="0.25">
      <c r="A11" s="23"/>
      <c r="B11" s="23"/>
      <c r="C11" s="100">
        <f>'Score Sheet'!B15</f>
        <v>0</v>
      </c>
      <c r="D11" s="100"/>
      <c r="E11" s="100"/>
      <c r="F11" s="100"/>
      <c r="G11" s="39" t="str">
        <f>'Score Sheet'!$C$5</f>
        <v>Warren G. Harding</v>
      </c>
      <c r="H11" s="22">
        <f>'Score Sheet'!G15</f>
        <v>0</v>
      </c>
      <c r="I11" s="23"/>
      <c r="J11" s="22">
        <f>'Score Sheet'!I15</f>
        <v>0</v>
      </c>
      <c r="K11" s="23"/>
      <c r="L11" s="22">
        <f t="shared" si="0"/>
        <v>0</v>
      </c>
      <c r="M11" s="23">
        <f>L11+0.17</f>
        <v>0.17</v>
      </c>
      <c r="N11" s="23">
        <f t="shared" si="1"/>
        <v>2</v>
      </c>
      <c r="O11" s="23">
        <f t="shared" si="2"/>
        <v>10</v>
      </c>
      <c r="P11" s="23"/>
      <c r="Q11" s="23"/>
    </row>
    <row r="12" spans="1:17" ht="14.25" thickTop="1" thickBot="1" x14ac:dyDescent="0.25">
      <c r="A12" s="23"/>
      <c r="B12" s="23"/>
      <c r="C12" s="100">
        <f>'Score Sheet'!B16</f>
        <v>0</v>
      </c>
      <c r="D12" s="100"/>
      <c r="E12" s="100"/>
      <c r="F12" s="100"/>
      <c r="G12" s="39" t="str">
        <f>'Score Sheet'!$C$5</f>
        <v>Warren G. Harding</v>
      </c>
      <c r="H12" s="22">
        <f>'Score Sheet'!G16</f>
        <v>0</v>
      </c>
      <c r="I12" s="23"/>
      <c r="J12" s="22">
        <f>'Score Sheet'!I16</f>
        <v>0</v>
      </c>
      <c r="K12" s="23"/>
      <c r="L12" s="22">
        <f t="shared" si="0"/>
        <v>0</v>
      </c>
      <c r="M12" s="23">
        <f>L12+0.18</f>
        <v>0.18</v>
      </c>
      <c r="N12" s="23">
        <f t="shared" si="1"/>
        <v>3</v>
      </c>
      <c r="O12" s="23">
        <f t="shared" si="2"/>
        <v>9</v>
      </c>
      <c r="P12" s="23"/>
      <c r="Q12" s="23"/>
    </row>
    <row r="13" spans="1:17" ht="14.25" thickTop="1" thickBot="1" x14ac:dyDescent="0.25">
      <c r="A13" s="23"/>
      <c r="B13" s="23"/>
      <c r="C13" s="103" t="str">
        <f>'Score Sheet'!M9</f>
        <v>Larry Iagulli</v>
      </c>
      <c r="D13" s="100"/>
      <c r="E13" s="100"/>
      <c r="F13" s="100"/>
      <c r="G13" s="39" t="str">
        <f>'Score Sheet'!$N$5</f>
        <v>Austintown Fitch</v>
      </c>
      <c r="H13" s="22">
        <f>'Score Sheet'!R9</f>
        <v>250</v>
      </c>
      <c r="I13" s="22">
        <f>'Score Sheet'!O9</f>
        <v>0</v>
      </c>
      <c r="J13" s="22">
        <f>'Score Sheet'!T9</f>
        <v>214</v>
      </c>
      <c r="K13" s="23"/>
      <c r="L13" s="22">
        <f>SUM(H13:J13)</f>
        <v>464</v>
      </c>
      <c r="M13" s="23">
        <f>L13+0.19</f>
        <v>464.19</v>
      </c>
      <c r="N13" s="23">
        <f t="shared" si="1"/>
        <v>16</v>
      </c>
      <c r="O13" s="23">
        <f t="shared" si="2"/>
        <v>8</v>
      </c>
      <c r="P13" s="23"/>
      <c r="Q13" s="23"/>
    </row>
    <row r="14" spans="1:17" ht="14.25" thickTop="1" thickBot="1" x14ac:dyDescent="0.25">
      <c r="A14" s="23"/>
      <c r="B14" s="23"/>
      <c r="C14" s="103" t="str">
        <f>'Score Sheet'!M10</f>
        <v>Dane Smith</v>
      </c>
      <c r="D14" s="100"/>
      <c r="E14" s="100"/>
      <c r="F14" s="100"/>
      <c r="G14" s="39" t="str">
        <f>'Score Sheet'!$N$5</f>
        <v>Austintown Fitch</v>
      </c>
      <c r="H14" s="22">
        <f>'Score Sheet'!R10</f>
        <v>194</v>
      </c>
      <c r="I14" s="23"/>
      <c r="J14" s="22">
        <f>'Score Sheet'!T10</f>
        <v>0</v>
      </c>
      <c r="K14" s="23"/>
      <c r="L14" s="22">
        <f t="shared" ref="L14:L20" si="3">SUM(H14:J14)</f>
        <v>194</v>
      </c>
      <c r="M14" s="23">
        <f>L14+0.2</f>
        <v>194.2</v>
      </c>
      <c r="N14" s="23">
        <f t="shared" si="1"/>
        <v>7</v>
      </c>
      <c r="O14" s="23">
        <f t="shared" si="2"/>
        <v>7</v>
      </c>
      <c r="P14" s="23"/>
      <c r="Q14" s="23"/>
    </row>
    <row r="15" spans="1:17" ht="14.25" thickTop="1" thickBot="1" x14ac:dyDescent="0.25">
      <c r="A15" s="23"/>
      <c r="B15" s="23"/>
      <c r="C15" s="103" t="str">
        <f>'Score Sheet'!M11</f>
        <v>Vince DeSiato</v>
      </c>
      <c r="D15" s="100"/>
      <c r="E15" s="100"/>
      <c r="F15" s="100"/>
      <c r="G15" s="39" t="str">
        <f>'Score Sheet'!$N$5</f>
        <v>Austintown Fitch</v>
      </c>
      <c r="H15" s="22">
        <f>'Score Sheet'!R11</f>
        <v>237</v>
      </c>
      <c r="I15" s="23"/>
      <c r="J15" s="22">
        <f>'Score Sheet'!T11</f>
        <v>216</v>
      </c>
      <c r="K15" s="23"/>
      <c r="L15" s="22">
        <f t="shared" si="3"/>
        <v>453</v>
      </c>
      <c r="M15" s="23">
        <f>L15+0.21</f>
        <v>453.21</v>
      </c>
      <c r="N15" s="23">
        <f t="shared" si="1"/>
        <v>15</v>
      </c>
      <c r="O15" s="23">
        <f t="shared" si="2"/>
        <v>6</v>
      </c>
      <c r="P15" s="23"/>
      <c r="Q15" s="23"/>
    </row>
    <row r="16" spans="1:17" ht="14.25" thickTop="1" thickBot="1" x14ac:dyDescent="0.25">
      <c r="A16" s="23"/>
      <c r="B16" s="23"/>
      <c r="C16" s="103" t="str">
        <f>'Score Sheet'!M12</f>
        <v>Seth Harper</v>
      </c>
      <c r="D16" s="100"/>
      <c r="E16" s="100"/>
      <c r="F16" s="100"/>
      <c r="G16" s="39" t="str">
        <f>'Score Sheet'!$N$5</f>
        <v>Austintown Fitch</v>
      </c>
      <c r="H16" s="22">
        <f>'Score Sheet'!R12</f>
        <v>213</v>
      </c>
      <c r="I16" s="23"/>
      <c r="J16" s="22">
        <f>'Score Sheet'!T12</f>
        <v>234</v>
      </c>
      <c r="K16" s="23"/>
      <c r="L16" s="22">
        <f t="shared" si="3"/>
        <v>447</v>
      </c>
      <c r="M16" s="23">
        <f>L16+0.22</f>
        <v>447.22</v>
      </c>
      <c r="N16" s="23">
        <f t="shared" si="1"/>
        <v>14</v>
      </c>
      <c r="O16" s="23">
        <f t="shared" si="2"/>
        <v>5</v>
      </c>
      <c r="P16" s="23"/>
      <c r="Q16" s="23"/>
    </row>
    <row r="17" spans="1:17" ht="14.25" thickTop="1" thickBot="1" x14ac:dyDescent="0.25">
      <c r="A17" s="23"/>
      <c r="B17" s="23"/>
      <c r="C17" s="103" t="str">
        <f>'Score Sheet'!M13</f>
        <v>Dom Veltri</v>
      </c>
      <c r="D17" s="100"/>
      <c r="E17" s="100"/>
      <c r="F17" s="100"/>
      <c r="G17" s="39" t="str">
        <f>'Score Sheet'!$N$5</f>
        <v>Austintown Fitch</v>
      </c>
      <c r="H17" s="22">
        <f>'Score Sheet'!R13</f>
        <v>173</v>
      </c>
      <c r="I17" s="23"/>
      <c r="J17" s="22">
        <f>'Score Sheet'!T13</f>
        <v>195</v>
      </c>
      <c r="K17" s="23"/>
      <c r="L17" s="22">
        <f t="shared" si="3"/>
        <v>368</v>
      </c>
      <c r="M17" s="23">
        <f>L17+0.23</f>
        <v>368.23</v>
      </c>
      <c r="N17" s="23">
        <f t="shared" si="1"/>
        <v>11</v>
      </c>
      <c r="O17" s="23">
        <f t="shared" si="2"/>
        <v>4</v>
      </c>
      <c r="P17" s="23"/>
      <c r="Q17" s="23"/>
    </row>
    <row r="18" spans="1:17" ht="14.25" thickTop="1" thickBot="1" x14ac:dyDescent="0.25">
      <c r="A18" s="23"/>
      <c r="B18" s="23"/>
      <c r="C18" s="103" t="str">
        <f>'Score Sheet'!M14</f>
        <v>Preston Miller</v>
      </c>
      <c r="D18" s="100"/>
      <c r="E18" s="100"/>
      <c r="F18" s="100"/>
      <c r="G18" s="39" t="str">
        <f>'Score Sheet'!$N$5</f>
        <v>Austintown Fitch</v>
      </c>
      <c r="H18" s="22">
        <f>'Score Sheet'!R14</f>
        <v>0</v>
      </c>
      <c r="I18" s="23"/>
      <c r="J18" s="22">
        <f>'Score Sheet'!T14</f>
        <v>158</v>
      </c>
      <c r="K18" s="23"/>
      <c r="L18" s="22">
        <f t="shared" si="3"/>
        <v>158</v>
      </c>
      <c r="M18" s="23">
        <f>L18+0.24</f>
        <v>158.24</v>
      </c>
      <c r="N18" s="23">
        <f t="shared" si="1"/>
        <v>6</v>
      </c>
      <c r="O18" s="23">
        <f t="shared" si="2"/>
        <v>3</v>
      </c>
      <c r="P18" s="23"/>
      <c r="Q18" s="23"/>
    </row>
    <row r="19" spans="1:17" ht="14.25" thickTop="1" thickBot="1" x14ac:dyDescent="0.25">
      <c r="A19" s="23"/>
      <c r="B19" s="23"/>
      <c r="C19" s="103">
        <f>'Score Sheet'!M15</f>
        <v>0</v>
      </c>
      <c r="D19" s="100"/>
      <c r="E19" s="100"/>
      <c r="F19" s="100"/>
      <c r="G19" s="39" t="str">
        <f>'Score Sheet'!$N$5</f>
        <v>Austintown Fitch</v>
      </c>
      <c r="H19" s="22">
        <f>'Score Sheet'!R15</f>
        <v>0</v>
      </c>
      <c r="I19" s="23"/>
      <c r="J19" s="22">
        <f>'Score Sheet'!T15</f>
        <v>0</v>
      </c>
      <c r="K19" s="23"/>
      <c r="L19" s="22">
        <f t="shared" si="3"/>
        <v>0</v>
      </c>
      <c r="M19" s="23">
        <f>L19+0.25</f>
        <v>0.25</v>
      </c>
      <c r="N19" s="23">
        <f t="shared" si="1"/>
        <v>4</v>
      </c>
      <c r="O19" s="23">
        <f t="shared" si="2"/>
        <v>2</v>
      </c>
      <c r="P19" s="23"/>
      <c r="Q19" s="23"/>
    </row>
    <row r="20" spans="1:17" ht="13.5" thickTop="1" x14ac:dyDescent="0.2">
      <c r="A20" s="23"/>
      <c r="B20" s="23"/>
      <c r="C20" s="103">
        <f>'Score Sheet'!M16</f>
        <v>0</v>
      </c>
      <c r="D20" s="100"/>
      <c r="E20" s="100"/>
      <c r="F20" s="100"/>
      <c r="G20" s="39" t="str">
        <f>'Score Sheet'!$N$5</f>
        <v>Austintown Fitch</v>
      </c>
      <c r="H20" s="22">
        <f>'Score Sheet'!R16</f>
        <v>0</v>
      </c>
      <c r="I20" s="23"/>
      <c r="J20" s="22">
        <f>'Score Sheet'!T16</f>
        <v>0</v>
      </c>
      <c r="K20" s="23"/>
      <c r="L20" s="22">
        <f t="shared" si="3"/>
        <v>0</v>
      </c>
      <c r="M20" s="23">
        <f>L20+0.26</f>
        <v>0.26</v>
      </c>
      <c r="N20" s="23">
        <f t="shared" si="1"/>
        <v>5</v>
      </c>
      <c r="O20" s="23">
        <f t="shared" si="2"/>
        <v>1</v>
      </c>
      <c r="P20" s="23"/>
      <c r="Q20" s="23"/>
    </row>
    <row r="21" spans="1:17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">
      <c r="A25" s="23"/>
      <c r="B25" s="40"/>
      <c r="C25" s="101" t="s">
        <v>1</v>
      </c>
      <c r="D25" s="102"/>
      <c r="E25" s="41" t="s">
        <v>5</v>
      </c>
      <c r="F25" s="42" t="s">
        <v>2</v>
      </c>
      <c r="G25" s="42" t="s">
        <v>3</v>
      </c>
      <c r="H25" s="42" t="s">
        <v>4</v>
      </c>
      <c r="I25" s="42" t="s">
        <v>6</v>
      </c>
      <c r="J25" s="43"/>
      <c r="K25" s="23"/>
      <c r="L25" s="23"/>
      <c r="M25" s="23"/>
      <c r="N25" s="23"/>
      <c r="O25" s="23"/>
      <c r="P25" s="23"/>
      <c r="Q25" s="23"/>
    </row>
    <row r="26" spans="1:17" x14ac:dyDescent="0.2">
      <c r="A26" s="23"/>
      <c r="B26" s="44">
        <v>1</v>
      </c>
      <c r="C26" s="101" t="str">
        <f>IF($N$5=O5,$C$5,IF($N$6=O5,$C$6,IF($N$7=O5,$C$7,IF($N$8=O5,$C$8,IF($N$9=O5,$C$9,IF($N$10=O5,$C$10,IF($N$11=O5,$C$11,IF($N$12=O5,$C$12,IF($N$13=O5,$C$13,IF($N$14=O5,$C$14,IF($N$15=O5,$C$15,IF($N$16=O5,$C$16,IF($N$17=O5,$C$17,IF($N$18=O5,$C$18,IF($N$19=O5,$C$19,$C$20)))))))))))))))</f>
        <v>Larry Iagulli</v>
      </c>
      <c r="D26" s="102"/>
      <c r="E26" s="41" t="str">
        <f>IF($N$5=O5,$G$5,IF($N$6=O5,$G$6,IF($N$7=O5,$G$7,IF($N$8=O5,$G$8,IF($N$9=O5,$G$9,IF($N$10=O5,$G$10,IF($N$11=O5,$G$11,IF($N$12=O5,$G$12,IF($N$13=O5,$G$13,IF($N$14=O5,$G$14,IF($N$15=O5,$G$15,IF($N$16=O5,$G$16,IF($N$17=O5,$G$17,IF($N$18=O5,$G$18,IF($N$19=O5,$G$19,$G$20)))))))))))))))</f>
        <v>Austintown Fitch</v>
      </c>
      <c r="F26" s="41">
        <f>IF($N$5=O5,$H$5,IF($N$6=O5,$H$6,IF($N$7=O5,$H$7,IF($N$8=O5,$H$8,IF($N$9=O5,$H$9,IF($N$10=O5,$H$10,IF($N$11=O5,$H$11,IF($N$12=O5,$H$12,IF($N$13=O5,$H$13,IF($N$14=O5,$H$14,IF($N$15=O5,$H$15,IF($N$16=O5,$H$16,IF($N$17=O5,$H$17,IF($N$18=O5,$H$18,IF($N$19=O5,$H$19,$H$20)))))))))))))))</f>
        <v>250</v>
      </c>
      <c r="G26" s="44">
        <f>IF($N$5=O5,$J$5,IF($N$6=O5,$J$6,IF($N$7=O5,$J$7,IF($N$8=O5,$J$8,IF($N$9=O5,$J$9,IF($N$10=O5,$J$10,IF($N$11=O5,$J$11,IF($N$12=O5,$J$12,IF($N$13=O5,$J$13,IF($N$14=O5,$J$14,IF($N$15=O5,$J$15,IF($N$16=O5,$J$16,IF($N$17=O5,$J$17,IF($N$18=O5,$J$18,IF($N$19=O5,$J$19,$J$20)))))))))))))))</f>
        <v>214</v>
      </c>
      <c r="H26" s="44">
        <f>IF($N$5=O5,$L$5,IF($N$6=O5,$L$6,IF($N$7=O5,$L$7,IF($N$8=O5,$L$8,IF($N$9=O5,$L$9,IF($N$10=O5,$L$10,IF($N$11=O5,$L$11,IF($N$12=O5,$L$12,IF($N$13=O5,$L$13,IF($N$14=O5,$L$14,IF($N$15=O5,$L$15,IF($N$16=O5,$L$16,IF($N$17=O5,$L$17,IF($N$18=O5,$L$18,IF($N$19=O5,$L$19,$L$20)))))))))))))))</f>
        <v>464</v>
      </c>
      <c r="I26" s="42">
        <v>10</v>
      </c>
      <c r="J26" s="23"/>
      <c r="K26" s="23"/>
      <c r="L26" s="23"/>
      <c r="M26" s="23"/>
      <c r="N26" s="23"/>
      <c r="O26" s="23"/>
      <c r="P26" s="23" t="s">
        <v>27</v>
      </c>
      <c r="Q26" s="23" t="s">
        <v>12</v>
      </c>
    </row>
    <row r="27" spans="1:17" x14ac:dyDescent="0.2">
      <c r="A27" s="23"/>
      <c r="B27" s="45">
        <v>2</v>
      </c>
      <c r="C27" s="101" t="str">
        <f t="shared" ref="C27:C35" si="4">IF($N$5=O6,$C$5,IF($N$6=O6,$C$6,IF($N$7=O6,$C$7,IF($N$8=O6,$C$8,IF($N$9=O6,$C$9,IF($N$10=O6,$C$10,IF($N$11=O6,$C$11,IF($N$12=O6,$C$12,IF($N$13=O6,$C$13,IF($N$14=O6,$C$14,IF($N$15=O6,$C$15,IF($N$16=O6,$C$16,IF($N$17=O6,$C$17,IF($N$18=O6,$C$18,IF($N$19=O6,$C$19,$C$20)))))))))))))))</f>
        <v>Vince DeSiato</v>
      </c>
      <c r="D27" s="102"/>
      <c r="E27" s="41" t="str">
        <f t="shared" ref="E27:E35" si="5">IF($N$5=O6,$G$5,IF($N$6=O6,$G$6,IF($N$7=O6,$G$7,IF($N$8=O6,$G$8,IF($N$9=O6,$G$9,IF($N$10=O6,$G$10,IF($N$11=O6,$G$11,IF($N$12=O6,$G$12,IF($N$13=O6,$G$13,IF($N$14=O6,$G$14,IF($N$15=O6,$G$15,IF($N$16=O6,$G$16,IF($N$17=O6,$G$17,IF($N$18=O6,$G$18,IF($N$19=O6,$G$19,$G$20)))))))))))))))</f>
        <v>Austintown Fitch</v>
      </c>
      <c r="F27" s="41">
        <f t="shared" ref="F27:F35" si="6">IF($N$5=O6,$H$5,IF($N$6=O6,$H$6,IF($N$7=O6,$H$7,IF($N$8=O6,$H$8,IF($N$9=O6,$H$9,IF($N$10=O6,$H$10,IF($N$11=O6,$H$11,IF($N$12=O6,$H$12,IF($N$13=O6,$H$13,IF($N$14=O6,$H$14,IF($N$15=O6,$H$15,IF($N$16=O6,$H$16,IF($N$17=O6,$H$17,IF($N$18=O6,$H$18,IF($N$19=O6,$H$19,$H$20)))))))))))))))</f>
        <v>237</v>
      </c>
      <c r="G27" s="44">
        <f t="shared" ref="G27:G35" si="7">IF($N$5=O6,$J$5,IF($N$6=O6,$J$6,IF($N$7=O6,$J$7,IF($N$8=O6,$J$8,IF($N$9=O6,$J$9,IF($N$10=O6,$J$10,IF($N$11=O6,$J$11,IF($N$12=O6,$J$12,IF($N$13=O6,$J$13,IF($N$14=O6,$J$14,IF($N$15=O6,$J$15,IF($N$16=O6,$J$16,IF($N$17=O6,$J$17,IF($N$18=O6,$J$18,IF($N$19=O6,$J$19,$J$20)))))))))))))))</f>
        <v>216</v>
      </c>
      <c r="H27" s="44">
        <f t="shared" ref="H27:H35" si="8">IF($N$5=O6,$L$5,IF($N$6=O6,$L$6,IF($N$7=O6,$L$7,IF($N$8=O6,$L$8,IF($N$9=O6,$L$9,IF($N$10=O6,$L$10,IF($N$11=O6,$L$11,IF($N$12=O6,$L$12,IF($N$13=O6,$L$13,IF($N$14=O6,$L$14,IF($N$15=O6,$L$15,IF($N$16=O6,$L$16,IF($N$17=O6,$L$17,IF($N$18=O6,$L$18,IF($N$19=O6,$L$19,$L$20)))))))))))))))</f>
        <v>453</v>
      </c>
      <c r="I27" s="42">
        <v>9</v>
      </c>
      <c r="J27" s="23"/>
      <c r="K27" s="23"/>
      <c r="L27" s="23"/>
      <c r="M27" s="23"/>
      <c r="N27" s="23"/>
      <c r="O27" s="23"/>
      <c r="P27" s="23" t="s">
        <v>13</v>
      </c>
      <c r="Q27" s="23" t="s">
        <v>28</v>
      </c>
    </row>
    <row r="28" spans="1:17" x14ac:dyDescent="0.2">
      <c r="A28" s="23"/>
      <c r="B28" s="45">
        <v>3</v>
      </c>
      <c r="C28" s="101" t="str">
        <f t="shared" si="4"/>
        <v>Seth Harper</v>
      </c>
      <c r="D28" s="102"/>
      <c r="E28" s="41" t="str">
        <f t="shared" si="5"/>
        <v>Austintown Fitch</v>
      </c>
      <c r="F28" s="41">
        <f t="shared" si="6"/>
        <v>213</v>
      </c>
      <c r="G28" s="44">
        <f t="shared" si="7"/>
        <v>234</v>
      </c>
      <c r="H28" s="44">
        <f t="shared" si="8"/>
        <v>447</v>
      </c>
      <c r="I28" s="42">
        <v>8</v>
      </c>
      <c r="J28" s="23"/>
      <c r="K28" s="23"/>
      <c r="L28" s="23"/>
      <c r="M28" s="23"/>
      <c r="N28" s="23"/>
      <c r="O28" s="23"/>
      <c r="P28" s="23"/>
      <c r="Q28" s="23"/>
    </row>
    <row r="29" spans="1:17" x14ac:dyDescent="0.2">
      <c r="A29" s="23"/>
      <c r="B29" s="45">
        <v>4</v>
      </c>
      <c r="C29" s="101" t="str">
        <f t="shared" si="4"/>
        <v>Andrew Bowshot</v>
      </c>
      <c r="D29" s="102"/>
      <c r="E29" s="41" t="str">
        <f t="shared" si="5"/>
        <v>Warren G. Harding</v>
      </c>
      <c r="F29" s="41">
        <f t="shared" si="6"/>
        <v>190</v>
      </c>
      <c r="G29" s="44">
        <f t="shared" si="7"/>
        <v>232</v>
      </c>
      <c r="H29" s="44">
        <f t="shared" si="8"/>
        <v>422</v>
      </c>
      <c r="I29" s="42">
        <v>7</v>
      </c>
      <c r="J29" s="23"/>
      <c r="K29" s="23"/>
      <c r="L29" s="23"/>
      <c r="M29" s="23"/>
      <c r="N29" s="23"/>
      <c r="O29" s="23"/>
      <c r="P29" s="23"/>
      <c r="Q29" s="23"/>
    </row>
    <row r="30" spans="1:17" x14ac:dyDescent="0.2">
      <c r="A30" s="23"/>
      <c r="B30" s="45">
        <v>5</v>
      </c>
      <c r="C30" s="101" t="str">
        <f t="shared" si="4"/>
        <v>Mason McVicker</v>
      </c>
      <c r="D30" s="102"/>
      <c r="E30" s="41" t="str">
        <f t="shared" si="5"/>
        <v>Warren G. Harding</v>
      </c>
      <c r="F30" s="41">
        <f t="shared" si="6"/>
        <v>204</v>
      </c>
      <c r="G30" s="44">
        <f t="shared" si="7"/>
        <v>215</v>
      </c>
      <c r="H30" s="44">
        <f t="shared" si="8"/>
        <v>419</v>
      </c>
      <c r="I30" s="42">
        <v>6</v>
      </c>
      <c r="J30" s="23"/>
      <c r="K30" s="23"/>
      <c r="L30" s="23"/>
      <c r="M30" s="23"/>
      <c r="N30" s="23"/>
      <c r="O30" s="23"/>
      <c r="P30" s="23"/>
      <c r="Q30" s="23"/>
    </row>
    <row r="31" spans="1:17" x14ac:dyDescent="0.2">
      <c r="A31" s="23"/>
      <c r="B31" s="45">
        <v>6</v>
      </c>
      <c r="C31" s="101" t="str">
        <f t="shared" si="4"/>
        <v>Dom Veltri</v>
      </c>
      <c r="D31" s="102"/>
      <c r="E31" s="41" t="str">
        <f t="shared" si="5"/>
        <v>Austintown Fitch</v>
      </c>
      <c r="F31" s="41">
        <f t="shared" si="6"/>
        <v>173</v>
      </c>
      <c r="G31" s="44">
        <f t="shared" si="7"/>
        <v>195</v>
      </c>
      <c r="H31" s="44">
        <f t="shared" si="8"/>
        <v>368</v>
      </c>
      <c r="I31" s="42">
        <v>5</v>
      </c>
      <c r="J31" s="23"/>
      <c r="K31" s="23"/>
      <c r="L31" s="23"/>
      <c r="M31" s="23"/>
      <c r="N31" s="23"/>
      <c r="O31" s="23"/>
      <c r="P31" s="23"/>
      <c r="Q31" s="23"/>
    </row>
    <row r="32" spans="1:17" x14ac:dyDescent="0.2">
      <c r="A32" s="23"/>
      <c r="B32" s="45">
        <v>7</v>
      </c>
      <c r="C32" s="101" t="str">
        <f t="shared" si="4"/>
        <v>Everett Burd</v>
      </c>
      <c r="D32" s="102"/>
      <c r="E32" s="41" t="str">
        <f t="shared" si="5"/>
        <v>Warren G. Harding</v>
      </c>
      <c r="F32" s="41">
        <f t="shared" si="6"/>
        <v>177</v>
      </c>
      <c r="G32" s="44">
        <f t="shared" si="7"/>
        <v>185</v>
      </c>
      <c r="H32" s="44">
        <f t="shared" si="8"/>
        <v>362</v>
      </c>
      <c r="I32" s="42">
        <v>4</v>
      </c>
      <c r="J32" s="23"/>
      <c r="K32" s="23"/>
      <c r="L32" s="23"/>
      <c r="M32" s="23"/>
      <c r="N32" s="23"/>
      <c r="O32" s="23"/>
      <c r="P32" s="23"/>
      <c r="Q32" s="23"/>
    </row>
    <row r="33" spans="1:17" x14ac:dyDescent="0.2">
      <c r="A33" s="23"/>
      <c r="B33" s="45">
        <v>8</v>
      </c>
      <c r="C33" s="101" t="str">
        <f t="shared" si="4"/>
        <v>Shon Moore</v>
      </c>
      <c r="D33" s="102"/>
      <c r="E33" s="41" t="str">
        <f t="shared" si="5"/>
        <v>Warren G. Harding</v>
      </c>
      <c r="F33" s="41">
        <f t="shared" si="6"/>
        <v>176</v>
      </c>
      <c r="G33" s="44">
        <f t="shared" si="7"/>
        <v>144</v>
      </c>
      <c r="H33" s="44">
        <f t="shared" si="8"/>
        <v>320</v>
      </c>
      <c r="I33" s="42">
        <v>3</v>
      </c>
      <c r="J33" s="23"/>
      <c r="K33" s="23"/>
      <c r="L33" s="23"/>
      <c r="M33" s="23"/>
      <c r="N33" s="23"/>
      <c r="O33" s="23"/>
      <c r="P33" s="23"/>
      <c r="Q33" s="23"/>
    </row>
    <row r="34" spans="1:17" x14ac:dyDescent="0.2">
      <c r="A34" s="23"/>
      <c r="B34" s="45">
        <v>9</v>
      </c>
      <c r="C34" s="101" t="str">
        <f t="shared" si="4"/>
        <v>Kaleb Tyson</v>
      </c>
      <c r="D34" s="102"/>
      <c r="E34" s="41" t="str">
        <f t="shared" si="5"/>
        <v>Warren G. Harding</v>
      </c>
      <c r="F34" s="41">
        <f t="shared" si="6"/>
        <v>152</v>
      </c>
      <c r="G34" s="44">
        <f t="shared" si="7"/>
        <v>147</v>
      </c>
      <c r="H34" s="44">
        <f t="shared" si="8"/>
        <v>299</v>
      </c>
      <c r="I34" s="42">
        <v>2</v>
      </c>
      <c r="J34" s="23"/>
      <c r="K34" s="23"/>
      <c r="L34" s="23"/>
      <c r="M34" s="23"/>
      <c r="N34" s="23"/>
      <c r="O34" s="23"/>
      <c r="P34" s="23"/>
      <c r="Q34" s="23"/>
    </row>
    <row r="35" spans="1:17" x14ac:dyDescent="0.2">
      <c r="A35" s="23"/>
      <c r="B35" s="45">
        <v>10</v>
      </c>
      <c r="C35" s="101" t="str">
        <f t="shared" si="4"/>
        <v>Dane Smith</v>
      </c>
      <c r="D35" s="102"/>
      <c r="E35" s="41" t="str">
        <f t="shared" si="5"/>
        <v>Austintown Fitch</v>
      </c>
      <c r="F35" s="41">
        <f t="shared" si="6"/>
        <v>194</v>
      </c>
      <c r="G35" s="44">
        <f t="shared" si="7"/>
        <v>0</v>
      </c>
      <c r="H35" s="44">
        <f t="shared" si="8"/>
        <v>194</v>
      </c>
      <c r="I35" s="42">
        <v>1</v>
      </c>
      <c r="J35" s="23"/>
      <c r="K35" s="23"/>
      <c r="L35" s="23"/>
      <c r="M35" s="23"/>
      <c r="N35" s="23"/>
      <c r="O35" s="23"/>
      <c r="P35" s="23"/>
      <c r="Q35" s="23"/>
    </row>
  </sheetData>
  <sheetProtection password="EBA1" sheet="1" objects="1" scenarios="1"/>
  <mergeCells count="27">
    <mergeCell ref="C34:D34"/>
    <mergeCell ref="C35:D35"/>
    <mergeCell ref="C29:D29"/>
    <mergeCell ref="C30:D30"/>
    <mergeCell ref="C31:D31"/>
    <mergeCell ref="C32:D32"/>
    <mergeCell ref="C33:D33"/>
    <mergeCell ref="C10:F10"/>
    <mergeCell ref="C25:D25"/>
    <mergeCell ref="C26:D26"/>
    <mergeCell ref="C27:D27"/>
    <mergeCell ref="C28:D28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16:F16"/>
    <mergeCell ref="C5:F5"/>
    <mergeCell ref="C6:F6"/>
    <mergeCell ref="C7:F7"/>
    <mergeCell ref="C8:F8"/>
    <mergeCell ref="C9:F9"/>
  </mergeCells>
  <phoneticPr fontId="2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 Sheet</vt:lpstr>
      <vt:lpstr>Top 10 List</vt:lpstr>
      <vt:lpstr>Sheet3</vt:lpstr>
      <vt:lpstr>Gender</vt:lpstr>
      <vt:lpstr>Level</vt:lpstr>
    </vt:vector>
  </TitlesOfParts>
  <Company>Lakeview Athletic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Director</dc:creator>
  <cp:lastModifiedBy>William Nicholson</cp:lastModifiedBy>
  <cp:lastPrinted>2016-10-10T16:15:04Z</cp:lastPrinted>
  <dcterms:created xsi:type="dcterms:W3CDTF">2011-11-29T15:06:11Z</dcterms:created>
  <dcterms:modified xsi:type="dcterms:W3CDTF">2019-01-11T15:00:32Z</dcterms:modified>
</cp:coreProperties>
</file>