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wnetid.sharepoint.com/sites/OPB_Budget_Development/FY2021 Straw Budget/Budget Reduction Model/GOF Supplement Baseline/"/>
    </mc:Choice>
  </mc:AlternateContent>
  <xr:revisionPtr revIDLastSave="1" documentId="8_{3754BEB6-31F3-46E4-85CD-83C71248FD36}" xr6:coauthVersionLast="45" xr6:coauthVersionMax="45" xr10:uidLastSave="{495E5FF4-856C-4180-AA35-9DDA6D2DA75B}"/>
  <bookViews>
    <workbookView xWindow="-98" yWindow="-98" windowWidth="20715" windowHeight="13276" xr2:uid="{5CEC7EC7-DC28-46A9-80FD-9CEA6A48BAEF}"/>
  </bookViews>
  <sheets>
    <sheet name="Web View" sheetId="1" r:id="rId1"/>
  </sheets>
  <definedNames>
    <definedName name="_xlnm.Print_Titles" localSheetId="0">'Web View'!$A:$B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D47" i="1" l="1"/>
  <c r="BC47" i="1"/>
  <c r="BB47" i="1"/>
  <c r="BA47" i="1"/>
  <c r="AZ47" i="1"/>
  <c r="AW47" i="1"/>
  <c r="AG47" i="1"/>
  <c r="Y47" i="1"/>
  <c r="X47" i="1"/>
  <c r="V47" i="1"/>
  <c r="R47" i="1"/>
  <c r="P47" i="1"/>
  <c r="M47" i="1"/>
  <c r="L47" i="1"/>
  <c r="K47" i="1"/>
  <c r="J47" i="1"/>
  <c r="I47" i="1"/>
  <c r="H47" i="1"/>
  <c r="G47" i="1"/>
  <c r="E47" i="1"/>
  <c r="D47" i="1"/>
  <c r="AY47" i="1"/>
  <c r="Z46" i="1"/>
  <c r="W46" i="1"/>
  <c r="S46" i="1"/>
  <c r="N46" i="1"/>
  <c r="F46" i="1"/>
  <c r="AX47" i="1"/>
  <c r="AV47" i="1"/>
  <c r="AU47" i="1"/>
  <c r="AS47" i="1"/>
  <c r="AR47" i="1"/>
  <c r="AQ47" i="1"/>
  <c r="AO47" i="1"/>
  <c r="AN47" i="1"/>
  <c r="AM47" i="1"/>
  <c r="AK47" i="1"/>
  <c r="AJ47" i="1"/>
  <c r="AI47" i="1"/>
  <c r="AF47" i="1"/>
  <c r="AE47" i="1"/>
  <c r="AB47" i="1"/>
  <c r="AA47" i="1"/>
  <c r="Z45" i="1"/>
  <c r="Z47" i="1" s="1"/>
  <c r="Q47" i="1"/>
  <c r="N45" i="1"/>
  <c r="N47" i="1" s="1"/>
  <c r="F45" i="1"/>
  <c r="F47" i="1" s="1"/>
  <c r="C47" i="1"/>
  <c r="BE43" i="1"/>
  <c r="Z43" i="1"/>
  <c r="W43" i="1"/>
  <c r="S43" i="1"/>
  <c r="N43" i="1"/>
  <c r="F43" i="1"/>
  <c r="Z42" i="1"/>
  <c r="W42" i="1"/>
  <c r="S42" i="1"/>
  <c r="N42" i="1"/>
  <c r="T42" i="1" s="1"/>
  <c r="F42" i="1"/>
  <c r="AX39" i="1"/>
  <c r="AF39" i="1"/>
  <c r="AB39" i="1"/>
  <c r="Z41" i="1"/>
  <c r="S41" i="1"/>
  <c r="N41" i="1"/>
  <c r="F41" i="1"/>
  <c r="AY39" i="1"/>
  <c r="AT39" i="1"/>
  <c r="AP39" i="1"/>
  <c r="AL39" i="1"/>
  <c r="AH39" i="1"/>
  <c r="AC39" i="1"/>
  <c r="Z40" i="1"/>
  <c r="Z39" i="1" s="1"/>
  <c r="W40" i="1"/>
  <c r="Q39" i="1"/>
  <c r="P39" i="1"/>
  <c r="N40" i="1"/>
  <c r="N39" i="1" s="1"/>
  <c r="F40" i="1"/>
  <c r="C39" i="1"/>
  <c r="BD39" i="1"/>
  <c r="BC39" i="1"/>
  <c r="BB39" i="1"/>
  <c r="BA39" i="1"/>
  <c r="AZ39" i="1"/>
  <c r="AW39" i="1"/>
  <c r="AO39" i="1"/>
  <c r="AG39" i="1"/>
  <c r="Y39" i="1"/>
  <c r="X39" i="1"/>
  <c r="V39" i="1"/>
  <c r="R39" i="1"/>
  <c r="M39" i="1"/>
  <c r="L39" i="1"/>
  <c r="K39" i="1"/>
  <c r="J39" i="1"/>
  <c r="I39" i="1"/>
  <c r="H39" i="1"/>
  <c r="G39" i="1"/>
  <c r="F39" i="1"/>
  <c r="E39" i="1"/>
  <c r="D39" i="1"/>
  <c r="BE38" i="1"/>
  <c r="Z38" i="1"/>
  <c r="W38" i="1"/>
  <c r="N38" i="1"/>
  <c r="F38" i="1"/>
  <c r="BE37" i="1"/>
  <c r="Z37" i="1"/>
  <c r="W37" i="1"/>
  <c r="N37" i="1"/>
  <c r="F37" i="1"/>
  <c r="BE36" i="1"/>
  <c r="Z36" i="1"/>
  <c r="W36" i="1"/>
  <c r="N36" i="1"/>
  <c r="F36" i="1"/>
  <c r="BE35" i="1"/>
  <c r="Z35" i="1"/>
  <c r="W35" i="1"/>
  <c r="Q33" i="1"/>
  <c r="N35" i="1"/>
  <c r="F35" i="1"/>
  <c r="AU33" i="1"/>
  <c r="AQ33" i="1"/>
  <c r="AO33" i="1"/>
  <c r="AM33" i="1"/>
  <c r="AI33" i="1"/>
  <c r="AF33" i="1"/>
  <c r="AB33" i="1"/>
  <c r="Z34" i="1"/>
  <c r="W34" i="1"/>
  <c r="W33" i="1" s="1"/>
  <c r="O33" i="1"/>
  <c r="N34" i="1"/>
  <c r="F34" i="1"/>
  <c r="BD33" i="1"/>
  <c r="BC33" i="1"/>
  <c r="BB33" i="1"/>
  <c r="BA33" i="1"/>
  <c r="AZ33" i="1"/>
  <c r="AY33" i="1"/>
  <c r="AX33" i="1"/>
  <c r="AW33" i="1"/>
  <c r="AT33" i="1"/>
  <c r="AS33" i="1"/>
  <c r="AP33" i="1"/>
  <c r="AL33" i="1"/>
  <c r="AK33" i="1"/>
  <c r="AH33" i="1"/>
  <c r="AG33" i="1"/>
  <c r="AD33" i="1"/>
  <c r="AC33" i="1"/>
  <c r="Z33" i="1"/>
  <c r="Y33" i="1"/>
  <c r="X33" i="1"/>
  <c r="V33" i="1"/>
  <c r="R33" i="1"/>
  <c r="P33" i="1"/>
  <c r="N33" i="1"/>
  <c r="M33" i="1"/>
  <c r="L33" i="1"/>
  <c r="K33" i="1"/>
  <c r="J33" i="1"/>
  <c r="I33" i="1"/>
  <c r="H33" i="1"/>
  <c r="G33" i="1"/>
  <c r="F33" i="1"/>
  <c r="E33" i="1"/>
  <c r="D33" i="1"/>
  <c r="C33" i="1"/>
  <c r="Z32" i="1"/>
  <c r="W32" i="1"/>
  <c r="S32" i="1"/>
  <c r="N32" i="1"/>
  <c r="T32" i="1" s="1"/>
  <c r="F32" i="1"/>
  <c r="Z31" i="1"/>
  <c r="W31" i="1"/>
  <c r="S31" i="1"/>
  <c r="N31" i="1"/>
  <c r="F31" i="1"/>
  <c r="Z30" i="1"/>
  <c r="W30" i="1"/>
  <c r="S30" i="1"/>
  <c r="N30" i="1"/>
  <c r="F30" i="1"/>
  <c r="BE29" i="1"/>
  <c r="Z29" i="1"/>
  <c r="W29" i="1"/>
  <c r="S29" i="1"/>
  <c r="N29" i="1"/>
  <c r="F29" i="1"/>
  <c r="Z28" i="1"/>
  <c r="W28" i="1"/>
  <c r="S28" i="1"/>
  <c r="N28" i="1"/>
  <c r="T28" i="1" s="1"/>
  <c r="F28" i="1"/>
  <c r="Z27" i="1"/>
  <c r="W27" i="1"/>
  <c r="S27" i="1"/>
  <c r="N27" i="1"/>
  <c r="F27" i="1"/>
  <c r="Z26" i="1"/>
  <c r="W26" i="1"/>
  <c r="N26" i="1"/>
  <c r="F26" i="1"/>
  <c r="C22" i="1"/>
  <c r="C21" i="1" s="1"/>
  <c r="BE25" i="1"/>
  <c r="Z25" i="1"/>
  <c r="W25" i="1"/>
  <c r="S25" i="1"/>
  <c r="N25" i="1"/>
  <c r="F25" i="1"/>
  <c r="Z24" i="1"/>
  <c r="W24" i="1"/>
  <c r="S24" i="1"/>
  <c r="N24" i="1"/>
  <c r="T24" i="1" s="1"/>
  <c r="F24" i="1"/>
  <c r="AF22" i="1"/>
  <c r="AF21" i="1" s="1"/>
  <c r="Z23" i="1"/>
  <c r="Z22" i="1" s="1"/>
  <c r="Z21" i="1" s="1"/>
  <c r="N23" i="1"/>
  <c r="N22" i="1" s="1"/>
  <c r="N21" i="1" s="1"/>
  <c r="F23" i="1"/>
  <c r="BD22" i="1"/>
  <c r="BD21" i="1" s="1"/>
  <c r="BC22" i="1"/>
  <c r="BC21" i="1" s="1"/>
  <c r="BB22" i="1"/>
  <c r="BA22" i="1"/>
  <c r="AZ22" i="1"/>
  <c r="AZ21" i="1" s="1"/>
  <c r="AW22" i="1"/>
  <c r="AT22" i="1"/>
  <c r="AT21" i="1" s="1"/>
  <c r="AL22" i="1"/>
  <c r="AL21" i="1" s="1"/>
  <c r="AG22" i="1"/>
  <c r="Y22" i="1"/>
  <c r="X22" i="1"/>
  <c r="X21" i="1" s="1"/>
  <c r="V22" i="1"/>
  <c r="V21" i="1" s="1"/>
  <c r="R22" i="1"/>
  <c r="R21" i="1" s="1"/>
  <c r="R44" i="1" s="1"/>
  <c r="M22" i="1"/>
  <c r="L22" i="1"/>
  <c r="L21" i="1" s="1"/>
  <c r="K22" i="1"/>
  <c r="K21" i="1" s="1"/>
  <c r="J22" i="1"/>
  <c r="I22" i="1"/>
  <c r="H22" i="1"/>
  <c r="H21" i="1" s="1"/>
  <c r="G22" i="1"/>
  <c r="G21" i="1" s="1"/>
  <c r="F22" i="1"/>
  <c r="E22" i="1"/>
  <c r="D22" i="1"/>
  <c r="D21" i="1" s="1"/>
  <c r="Y21" i="1"/>
  <c r="Y44" i="1" s="1"/>
  <c r="M21" i="1"/>
  <c r="M44" i="1" s="1"/>
  <c r="J21" i="1"/>
  <c r="I21" i="1"/>
  <c r="I44" i="1" s="1"/>
  <c r="F21" i="1"/>
  <c r="E21" i="1"/>
  <c r="E44" i="1" s="1"/>
  <c r="Z20" i="1"/>
  <c r="W20" i="1"/>
  <c r="S20" i="1"/>
  <c r="N20" i="1"/>
  <c r="F20" i="1"/>
  <c r="Z19" i="1"/>
  <c r="W19" i="1"/>
  <c r="S19" i="1"/>
  <c r="N19" i="1"/>
  <c r="F19" i="1"/>
  <c r="Z18" i="1"/>
  <c r="W18" i="1"/>
  <c r="N18" i="1"/>
  <c r="F18" i="1"/>
  <c r="Z17" i="1"/>
  <c r="Y17" i="1"/>
  <c r="W17" i="1"/>
  <c r="N17" i="1"/>
  <c r="F17" i="1"/>
  <c r="Z16" i="1"/>
  <c r="W16" i="1"/>
  <c r="S16" i="1"/>
  <c r="N16" i="1"/>
  <c r="T16" i="1" s="1"/>
  <c r="F16" i="1"/>
  <c r="Z15" i="1"/>
  <c r="W15" i="1"/>
  <c r="S15" i="1"/>
  <c r="N15" i="1"/>
  <c r="F15" i="1"/>
  <c r="Z14" i="1"/>
  <c r="W14" i="1"/>
  <c r="S14" i="1"/>
  <c r="N14" i="1"/>
  <c r="F14" i="1"/>
  <c r="Z13" i="1"/>
  <c r="W13" i="1"/>
  <c r="N13" i="1"/>
  <c r="F13" i="1"/>
  <c r="Z12" i="1"/>
  <c r="W12" i="1"/>
  <c r="S12" i="1"/>
  <c r="N12" i="1"/>
  <c r="F12" i="1"/>
  <c r="Z11" i="1"/>
  <c r="W11" i="1"/>
  <c r="S11" i="1"/>
  <c r="N11" i="1"/>
  <c r="F11" i="1"/>
  <c r="BE10" i="1"/>
  <c r="Z10" i="1"/>
  <c r="W10" i="1"/>
  <c r="S10" i="1"/>
  <c r="N10" i="1"/>
  <c r="F10" i="1"/>
  <c r="T10" i="1"/>
  <c r="BE9" i="1"/>
  <c r="Z9" i="1"/>
  <c r="W9" i="1"/>
  <c r="S9" i="1"/>
  <c r="N9" i="1"/>
  <c r="F9" i="1"/>
  <c r="AY5" i="1"/>
  <c r="AU5" i="1"/>
  <c r="AI5" i="1"/>
  <c r="Z8" i="1"/>
  <c r="W8" i="1"/>
  <c r="N8" i="1"/>
  <c r="F8" i="1"/>
  <c r="Z7" i="1"/>
  <c r="W7" i="1"/>
  <c r="S7" i="1"/>
  <c r="N7" i="1"/>
  <c r="N5" i="1" s="1"/>
  <c r="F7" i="1"/>
  <c r="T7" i="1" s="1"/>
  <c r="AM5" i="1"/>
  <c r="Z6" i="1"/>
  <c r="Z5" i="1" s="1"/>
  <c r="N6" i="1"/>
  <c r="F6" i="1"/>
  <c r="F5" i="1" s="1"/>
  <c r="BD5" i="1"/>
  <c r="BC5" i="1"/>
  <c r="BB5" i="1"/>
  <c r="BA5" i="1"/>
  <c r="AZ5" i="1"/>
  <c r="AW5" i="1"/>
  <c r="AG5" i="1"/>
  <c r="Y5" i="1"/>
  <c r="X5" i="1"/>
  <c r="V5" i="1"/>
  <c r="R5" i="1"/>
  <c r="P5" i="1"/>
  <c r="M5" i="1"/>
  <c r="L5" i="1"/>
  <c r="K5" i="1"/>
  <c r="J5" i="1"/>
  <c r="I5" i="1"/>
  <c r="H5" i="1"/>
  <c r="G5" i="1"/>
  <c r="E5" i="1"/>
  <c r="D5" i="1"/>
  <c r="AB4" i="1"/>
  <c r="AA5" i="1" l="1"/>
  <c r="AQ5" i="1"/>
  <c r="T9" i="1"/>
  <c r="AF5" i="1"/>
  <c r="AF44" i="1" s="1"/>
  <c r="AF48" i="1" s="1"/>
  <c r="P22" i="1"/>
  <c r="P21" i="1" s="1"/>
  <c r="W41" i="1"/>
  <c r="U39" i="1"/>
  <c r="Q5" i="1"/>
  <c r="Q44" i="1" s="1"/>
  <c r="Q48" i="1" s="1"/>
  <c r="AO5" i="1"/>
  <c r="Q22" i="1"/>
  <c r="Q21" i="1" s="1"/>
  <c r="AK22" i="1"/>
  <c r="AK21" i="1" s="1"/>
  <c r="AK44" i="1" s="1"/>
  <c r="AK48" i="1" s="1"/>
  <c r="AO22" i="1"/>
  <c r="AO21" i="1" s="1"/>
  <c r="AS22" i="1"/>
  <c r="AX22" i="1"/>
  <c r="AX21" i="1" s="1"/>
  <c r="AA33" i="1"/>
  <c r="AE33" i="1"/>
  <c r="AJ33" i="1"/>
  <c r="AN33" i="1"/>
  <c r="AR33" i="1"/>
  <c r="AV33" i="1"/>
  <c r="W39" i="1"/>
  <c r="O22" i="1"/>
  <c r="S23" i="1"/>
  <c r="S22" i="1" s="1"/>
  <c r="AE5" i="1"/>
  <c r="AB5" i="1"/>
  <c r="AK39" i="1"/>
  <c r="AS39" i="1"/>
  <c r="AK5" i="1"/>
  <c r="AS5" i="1"/>
  <c r="AB22" i="1"/>
  <c r="AB21" i="1" s="1"/>
  <c r="O5" i="1"/>
  <c r="U5" i="1"/>
  <c r="W6" i="1"/>
  <c r="U22" i="1"/>
  <c r="W23" i="1"/>
  <c r="W22" i="1" s="1"/>
  <c r="AC22" i="1"/>
  <c r="AC21" i="1" s="1"/>
  <c r="AH22" i="1"/>
  <c r="AH21" i="1" s="1"/>
  <c r="AP22" i="1"/>
  <c r="AP21" i="1" s="1"/>
  <c r="AY22" i="1"/>
  <c r="AY21" i="1" s="1"/>
  <c r="AY44" i="1" s="1"/>
  <c r="AY48" i="1" s="1"/>
  <c r="S26" i="1"/>
  <c r="AD5" i="1"/>
  <c r="BE7" i="1"/>
  <c r="AX5" i="1"/>
  <c r="AX44" i="1" s="1"/>
  <c r="AX48" i="1" s="1"/>
  <c r="BF10" i="1"/>
  <c r="T11" i="1"/>
  <c r="T15" i="1"/>
  <c r="S17" i="1"/>
  <c r="T17" i="1" s="1"/>
  <c r="T20" i="1"/>
  <c r="V44" i="1"/>
  <c r="N44" i="1"/>
  <c r="AA22" i="1"/>
  <c r="AA21" i="1" s="1"/>
  <c r="AA44" i="1" s="1"/>
  <c r="AA48" i="1" s="1"/>
  <c r="AE22" i="1"/>
  <c r="AJ22" i="1"/>
  <c r="AN22" i="1"/>
  <c r="AR22" i="1"/>
  <c r="AR21" i="1" s="1"/>
  <c r="AV22" i="1"/>
  <c r="BE24" i="1"/>
  <c r="T27" i="1"/>
  <c r="BE28" i="1"/>
  <c r="BF28" i="1" s="1"/>
  <c r="T31" i="1"/>
  <c r="BE32" i="1"/>
  <c r="O39" i="1"/>
  <c r="T41" i="1"/>
  <c r="BE42" i="1"/>
  <c r="S45" i="1"/>
  <c r="S47" i="1" s="1"/>
  <c r="J44" i="1"/>
  <c r="AG21" i="1"/>
  <c r="AG44" i="1" s="1"/>
  <c r="AG48" i="1" s="1"/>
  <c r="AW21" i="1"/>
  <c r="AW44" i="1" s="1"/>
  <c r="BA21" i="1"/>
  <c r="BA44" i="1" s="1"/>
  <c r="T29" i="1"/>
  <c r="BE30" i="1"/>
  <c r="AD39" i="1"/>
  <c r="AI39" i="1"/>
  <c r="AM39" i="1"/>
  <c r="AQ39" i="1"/>
  <c r="AU39" i="1"/>
  <c r="T43" i="1"/>
  <c r="AC47" i="1"/>
  <c r="AH47" i="1"/>
  <c r="AL47" i="1"/>
  <c r="AP47" i="1"/>
  <c r="AT47" i="1"/>
  <c r="BE14" i="1"/>
  <c r="BE19" i="1"/>
  <c r="T25" i="1"/>
  <c r="BE26" i="1"/>
  <c r="AC5" i="1"/>
  <c r="AH5" i="1"/>
  <c r="AL5" i="1"/>
  <c r="AP5" i="1"/>
  <c r="AT5" i="1"/>
  <c r="AT44" i="1" s="1"/>
  <c r="AT48" i="1" s="1"/>
  <c r="S8" i="1"/>
  <c r="BE8" i="1"/>
  <c r="AJ5" i="1"/>
  <c r="AN5" i="1"/>
  <c r="AR5" i="1"/>
  <c r="AV5" i="1"/>
  <c r="BE11" i="1"/>
  <c r="BE15" i="1"/>
  <c r="BE20" i="1"/>
  <c r="BB21" i="1"/>
  <c r="BB44" i="1" s="1"/>
  <c r="AD22" i="1"/>
  <c r="AD21" i="1" s="1"/>
  <c r="AI22" i="1"/>
  <c r="AI21" i="1" s="1"/>
  <c r="AI44" i="1" s="1"/>
  <c r="AI48" i="1" s="1"/>
  <c r="AM22" i="1"/>
  <c r="AM21" i="1" s="1"/>
  <c r="AQ22" i="1"/>
  <c r="AU22" i="1"/>
  <c r="AU21" i="1" s="1"/>
  <c r="T26" i="1"/>
  <c r="BF26" i="1" s="1"/>
  <c r="BE27" i="1"/>
  <c r="T30" i="1"/>
  <c r="BE31" i="1"/>
  <c r="U33" i="1"/>
  <c r="S35" i="1"/>
  <c r="T35" i="1" s="1"/>
  <c r="S36" i="1"/>
  <c r="T36" i="1" s="1"/>
  <c r="S37" i="1"/>
  <c r="T37" i="1" s="1"/>
  <c r="S38" i="1"/>
  <c r="T38" i="1" s="1"/>
  <c r="BF38" i="1" s="1"/>
  <c r="S40" i="1"/>
  <c r="S39" i="1" s="1"/>
  <c r="AA39" i="1"/>
  <c r="AE39" i="1"/>
  <c r="AJ39" i="1"/>
  <c r="AN39" i="1"/>
  <c r="AR39" i="1"/>
  <c r="AV39" i="1"/>
  <c r="BE41" i="1"/>
  <c r="AD47" i="1"/>
  <c r="BF7" i="1"/>
  <c r="W5" i="1"/>
  <c r="T12" i="1"/>
  <c r="BF24" i="1"/>
  <c r="BF32" i="1"/>
  <c r="BF42" i="1"/>
  <c r="T8" i="1"/>
  <c r="BF8" i="1" s="1"/>
  <c r="BF9" i="1"/>
  <c r="F44" i="1"/>
  <c r="AL44" i="1"/>
  <c r="AL48" i="1" s="1"/>
  <c r="AO44" i="1"/>
  <c r="BF25" i="1"/>
  <c r="BF29" i="1"/>
  <c r="BF43" i="1"/>
  <c r="AH44" i="1"/>
  <c r="AP44" i="1"/>
  <c r="Z44" i="1"/>
  <c r="Z48" i="1" s="1"/>
  <c r="AD44" i="1"/>
  <c r="AD48" i="1" s="1"/>
  <c r="BF35" i="1"/>
  <c r="BF36" i="1"/>
  <c r="BF37" i="1"/>
  <c r="AM44" i="1"/>
  <c r="AM48" i="1" s="1"/>
  <c r="AU44" i="1"/>
  <c r="AU48" i="1" s="1"/>
  <c r="BE23" i="1"/>
  <c r="BE40" i="1"/>
  <c r="N48" i="1"/>
  <c r="U47" i="1"/>
  <c r="W45" i="1"/>
  <c r="W47" i="1" s="1"/>
  <c r="AP48" i="1"/>
  <c r="V48" i="1"/>
  <c r="BA48" i="1"/>
  <c r="BE6" i="1"/>
  <c r="AZ44" i="1"/>
  <c r="AZ48" i="1" s="1"/>
  <c r="BD44" i="1"/>
  <c r="BD48" i="1" s="1"/>
  <c r="AR44" i="1"/>
  <c r="AR48" i="1" s="1"/>
  <c r="T40" i="1"/>
  <c r="C5" i="1"/>
  <c r="BC44" i="1"/>
  <c r="BC48" i="1" s="1"/>
  <c r="S6" i="1"/>
  <c r="T6" i="1" s="1"/>
  <c r="R48" i="1"/>
  <c r="AW48" i="1"/>
  <c r="BB48" i="1"/>
  <c r="S13" i="1"/>
  <c r="T14" i="1"/>
  <c r="BF14" i="1" s="1"/>
  <c r="BE16" i="1"/>
  <c r="BF16" i="1" s="1"/>
  <c r="S18" i="1"/>
  <c r="T19" i="1"/>
  <c r="BF19" i="1" s="1"/>
  <c r="C44" i="1"/>
  <c r="C48" i="1" s="1"/>
  <c r="G44" i="1"/>
  <c r="G48" i="1" s="1"/>
  <c r="K44" i="1"/>
  <c r="K48" i="1" s="1"/>
  <c r="P44" i="1"/>
  <c r="P48" i="1" s="1"/>
  <c r="AB44" i="1"/>
  <c r="AB48" i="1" s="1"/>
  <c r="S34" i="1"/>
  <c r="BE34" i="1"/>
  <c r="BE33" i="1" s="1"/>
  <c r="BE45" i="1"/>
  <c r="T46" i="1"/>
  <c r="BE46" i="1"/>
  <c r="I48" i="1"/>
  <c r="M48" i="1"/>
  <c r="BE12" i="1"/>
  <c r="T13" i="1"/>
  <c r="BE13" i="1"/>
  <c r="BE17" i="1"/>
  <c r="T18" i="1"/>
  <c r="BE18" i="1"/>
  <c r="D44" i="1"/>
  <c r="D48" i="1" s="1"/>
  <c r="H44" i="1"/>
  <c r="H48" i="1" s="1"/>
  <c r="L44" i="1"/>
  <c r="L48" i="1" s="1"/>
  <c r="X44" i="1"/>
  <c r="X48" i="1" s="1"/>
  <c r="W21" i="1"/>
  <c r="W44" i="1" s="1"/>
  <c r="F48" i="1"/>
  <c r="T45" i="1"/>
  <c r="AO48" i="1"/>
  <c r="E48" i="1"/>
  <c r="J48" i="1"/>
  <c r="O47" i="1"/>
  <c r="Y48" i="1"/>
  <c r="BF27" i="1" l="1"/>
  <c r="AN21" i="1"/>
  <c r="AN44" i="1" s="1"/>
  <c r="AN48" i="1" s="1"/>
  <c r="BF15" i="1"/>
  <c r="U21" i="1"/>
  <c r="U44" i="1" s="1"/>
  <c r="U48" i="1" s="1"/>
  <c r="O21" i="1"/>
  <c r="O44" i="1" s="1"/>
  <c r="BF18" i="1"/>
  <c r="BF46" i="1"/>
  <c r="BE39" i="1"/>
  <c r="BF30" i="1"/>
  <c r="AQ21" i="1"/>
  <c r="AQ44" i="1" s="1"/>
  <c r="AQ48" i="1" s="1"/>
  <c r="AJ21" i="1"/>
  <c r="AJ44" i="1" s="1"/>
  <c r="AJ48" i="1" s="1"/>
  <c r="BF11" i="1"/>
  <c r="AS21" i="1"/>
  <c r="AS44" i="1" s="1"/>
  <c r="AS48" i="1" s="1"/>
  <c r="BF41" i="1"/>
  <c r="O48" i="1"/>
  <c r="BE47" i="1"/>
  <c r="T23" i="1"/>
  <c r="W48" i="1"/>
  <c r="BE22" i="1"/>
  <c r="BE21" i="1" s="1"/>
  <c r="AH48" i="1"/>
  <c r="BF12" i="1"/>
  <c r="BF31" i="1"/>
  <c r="AV21" i="1"/>
  <c r="AV44" i="1" s="1"/>
  <c r="AV48" i="1" s="1"/>
  <c r="AE21" i="1"/>
  <c r="AE44" i="1" s="1"/>
  <c r="AE48" i="1" s="1"/>
  <c r="BF20" i="1"/>
  <c r="AC44" i="1"/>
  <c r="AC48" i="1" s="1"/>
  <c r="BF6" i="1"/>
  <c r="T5" i="1"/>
  <c r="BF13" i="1"/>
  <c r="T39" i="1"/>
  <c r="BF40" i="1"/>
  <c r="BF39" i="1" s="1"/>
  <c r="T22" i="1"/>
  <c r="BF23" i="1"/>
  <c r="T47" i="1"/>
  <c r="BF45" i="1"/>
  <c r="BF47" i="1" s="1"/>
  <c r="S33" i="1"/>
  <c r="S21" i="1" s="1"/>
  <c r="T34" i="1"/>
  <c r="BF17" i="1"/>
  <c r="S5" i="1"/>
  <c r="BE5" i="1"/>
  <c r="BF22" i="1" l="1"/>
  <c r="BE44" i="1"/>
  <c r="BE48" i="1" s="1"/>
  <c r="S44" i="1"/>
  <c r="S48" i="1" s="1"/>
  <c r="BF5" i="1"/>
  <c r="T33" i="1"/>
  <c r="T21" i="1" s="1"/>
  <c r="T44" i="1" s="1"/>
  <c r="T48" i="1" s="1"/>
  <c r="BF34" i="1"/>
  <c r="BF33" i="1" s="1"/>
  <c r="BF21" i="1" s="1"/>
  <c r="BF44" i="1" l="1"/>
  <c r="BF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Jason Campbell</author>
    <author>tc={BA0834B2-1B4D-42FF-A885-2CCBC56C2520}</author>
    <author>tc={7D07ED27-A28B-4185-82E1-75E021B1E593}</author>
    <author>tc={43E3C5B3-1A7B-4389-B7F2-3A32FC9B3878}</author>
    <author>tc={99964E84-9CA1-42B9-A350-7EDF47F13F17}</author>
  </authors>
  <commentList>
    <comment ref="Y16" authorId="0" shapeId="0" xr:uid="{9D6678CB-9B78-4045-BBE9-C69F6D1048ED}">
      <text>
        <r>
          <rPr>
            <b/>
            <sz val="9"/>
            <color indexed="81"/>
            <rFont val="Tahoma"/>
            <family val="2"/>
          </rPr>
          <t>Jason Campbell:</t>
        </r>
        <r>
          <rPr>
            <sz val="9"/>
            <color indexed="81"/>
            <rFont val="Tahoma"/>
            <family val="2"/>
          </rPr>
          <t xml:space="preserve">
CT302-12079</t>
        </r>
      </text>
    </comment>
    <comment ref="Y17" authorId="0" shapeId="0" xr:uid="{65958178-5B4A-4754-93CF-77262CFCE670}">
      <text>
        <r>
          <rPr>
            <b/>
            <sz val="9"/>
            <color indexed="81"/>
            <rFont val="Tahoma"/>
            <family val="2"/>
          </rPr>
          <t>Jason Campbell:</t>
        </r>
        <r>
          <rPr>
            <sz val="9"/>
            <color indexed="81"/>
            <rFont val="Tahoma"/>
            <family val="2"/>
          </rPr>
          <t xml:space="preserve">
CT304-12083
CT304-12084
CT304-08439</t>
        </r>
      </text>
    </comment>
    <comment ref="R23" authorId="1" shapeId="0" xr:uid="{BA0834B2-1B4D-42FF-A885-2CCBC56C2520}">
      <text>
        <t>[Threaded comment]
Your version of Excel allows you to read this threaded comment; however, any edits to it will get removed if the file is opened in a newer version of Excel. Learn more: https://go.microsoft.com/fwlink/?linkid=870924
Comment:
    Adjusted by (28,734) to reflect 301 reorg personnel movement to org 200</t>
      </text>
    </comment>
    <comment ref="V23" authorId="2" shapeId="0" xr:uid="{7D07ED27-A28B-4185-82E1-75E021B1E593}">
      <text>
        <t>[Threaded comment]
Your version of Excel allows you to read this threaded comment; however, any edits to it will get removed if the file is opened in a newer version of Excel. Learn more: https://go.microsoft.com/fwlink/?linkid=870924
Comment:
    Adjusted by (13,000) to reflect movement of EH&amp;S Mountlake Monitoring fixed cost budget transfer to org 200.</t>
      </text>
    </comment>
    <comment ref="R43" authorId="3" shapeId="0" xr:uid="{43E3C5B3-1A7B-4389-B7F2-3A32FC9B3878}">
      <text>
        <t>[Threaded comment]
Your version of Excel allows you to read this threaded comment; however, any edits to it will get removed if the file is opened in a newer version of Excel. Learn more: https://go.microsoft.com/fwlink/?linkid=870924
Comment:
    Adjusted by (28,734) to reflect 301 reorg personnel movement to org 200</t>
      </text>
    </comment>
    <comment ref="V43" authorId="4" shapeId="0" xr:uid="{99964E84-9CA1-42B9-A350-7EDF47F13F17}">
      <text>
        <t>[Threaded comment]
Your version of Excel allows you to read this threaded comment; however, any edits to it will get removed if the file is opened in a newer version of Excel. Learn more: https://go.microsoft.com/fwlink/?linkid=870924
Comment:
    Adjusted by 13,000 to reflect movement of EH&amp;S Mountlake Monitoring fixed cost budget transfer to org 200</t>
      </text>
    </comment>
  </commentList>
</comments>
</file>

<file path=xl/sharedStrings.xml><?xml version="1.0" encoding="utf-8"?>
<sst xmlns="http://schemas.openxmlformats.org/spreadsheetml/2006/main" count="165" uniqueCount="156">
  <si>
    <t>Coll Code</t>
  </si>
  <si>
    <t>Units/Campuses</t>
  </si>
  <si>
    <t>FY21 Beginning Permanent GOF</t>
  </si>
  <si>
    <t>FY20 Tuition True Up</t>
  </si>
  <si>
    <t>FY21 Tuition Increment</t>
  </si>
  <si>
    <t>Plus: FY21 ABB Tuition Increments &amp; FY20 True Up</t>
  </si>
  <si>
    <t>2SHB Children's Mental Health (01-B5)</t>
  </si>
  <si>
    <t>Expand Psychiatry Residency (01-A2)</t>
  </si>
  <si>
    <t>Seattle Engineering (14-C9) - FY21 Increment</t>
  </si>
  <si>
    <t>UWB STEM (14-D2) FY21 Increment</t>
  </si>
  <si>
    <t>UWT Engineering (14-D3) FY21 Increment</t>
  </si>
  <si>
    <t>Addressing Sexual Misconduct (01-C9)</t>
  </si>
  <si>
    <t>Government Contracting (01-C8)</t>
  </si>
  <si>
    <t>Plus: New Permanent FY21 Provisos (In appropriations bill)</t>
  </si>
  <si>
    <t>Central Investments</t>
  </si>
  <si>
    <t>Org 301 HSA Reorganization</t>
  </si>
  <si>
    <t>Salary/Benefit Funding</t>
  </si>
  <si>
    <t>Org 301 HSA Reorganization - Salary/Benefit Funding Adj</t>
  </si>
  <si>
    <t>Plus: Effect of Reorgs and New Permanent Central GOF Funding</t>
  </si>
  <si>
    <t>FY21 Permanent GOF Beginning Balance</t>
  </si>
  <si>
    <t>Less: GOF Fixed Cost Budgets</t>
  </si>
  <si>
    <t>Effect of 301 HSA Reorg</t>
  </si>
  <si>
    <t>Less: Permanent Adjusted GOF Fixed Cost Budgets</t>
  </si>
  <si>
    <t>F/W/S ABB Tuition</t>
  </si>
  <si>
    <t>Summer GOF ABB Distributions</t>
  </si>
  <si>
    <t>Less: Total FY21 ABB Tuition</t>
  </si>
  <si>
    <t>LABOR ARCHIVES (01-6E)</t>
  </si>
  <si>
    <t>OPIOID OD MEDICAT PLAN (01-B8)</t>
  </si>
  <si>
    <t>YOUTH HOMELESSNESS (01-7F)</t>
  </si>
  <si>
    <t>H BRIDGES CTR LABOR ST (01-C6)</t>
  </si>
  <si>
    <t>ELT COMPUTER SCI ENROL (14-5J)</t>
  </si>
  <si>
    <t>SEATTLE ENGINEERING (14-C9)</t>
  </si>
  <si>
    <t>SEATTLE STARS (14-D1)</t>
  </si>
  <si>
    <t>CTR TRADE FOREST PROD (01-5Q)</t>
  </si>
  <si>
    <t>CLIMATE IMPACT GROUP (01-6H)</t>
  </si>
  <si>
    <t>LATINO HEALTH CTR (01-6G)</t>
  </si>
  <si>
    <t>FOREFRNT/SUICIDE REDUC (01-A6)</t>
  </si>
  <si>
    <t>DENTAL EDUC/PERS DISAB (01-C3)</t>
  </si>
  <si>
    <t>MULTI-STATE MED SCHOOL (01-6J)</t>
  </si>
  <si>
    <t>STEM CELL REGENERATIVE (01-7E)</t>
  </si>
  <si>
    <t>PSYCHIATRY INTEGR CARE (01-7P)</t>
  </si>
  <si>
    <t>DEMENTIA BST PRAC/TELE (01-A8)</t>
  </si>
  <si>
    <t>EXPAND PROJECT ECHO (01-B2)</t>
  </si>
  <si>
    <t>FIREARM POLICY RES PRG (01-B9)</t>
  </si>
  <si>
    <t>ELT FAMILY RESIDENCY (14-5H)</t>
  </si>
  <si>
    <t>UWB ONLY BEHAV HLT CTR (01-A5)</t>
  </si>
  <si>
    <t>UW BOTHELL STEM (14-D2)</t>
  </si>
  <si>
    <t>UWT PRE-LAW PIPELINE (01-7Q)</t>
  </si>
  <si>
    <t>UW TACOMA ENGINEERING (14-D3)</t>
  </si>
  <si>
    <t>Less: Currently Active, Permanently Allocated, GOF Provisos</t>
  </si>
  <si>
    <t>Equals: FY21 Baseline Permanent GOF Supplement</t>
  </si>
  <si>
    <t>a</t>
  </si>
  <si>
    <t>b</t>
  </si>
  <si>
    <t>c</t>
  </si>
  <si>
    <t>b + c = d</t>
  </si>
  <si>
    <t>e1</t>
  </si>
  <si>
    <t>e2</t>
  </si>
  <si>
    <t>e3</t>
  </si>
  <si>
    <t>e4</t>
  </si>
  <si>
    <t>e5</t>
  </si>
  <si>
    <t>e6</t>
  </si>
  <si>
    <t>e7</t>
  </si>
  <si>
    <t>e</t>
  </si>
  <si>
    <t>f1</t>
  </si>
  <si>
    <t>f3</t>
  </si>
  <si>
    <t>f4</t>
  </si>
  <si>
    <t>f2</t>
  </si>
  <si>
    <t>f</t>
  </si>
  <si>
    <t>a + d + e + f = g</t>
  </si>
  <si>
    <t>h</t>
  </si>
  <si>
    <t>i1</t>
  </si>
  <si>
    <t>i2</t>
  </si>
  <si>
    <t>i</t>
  </si>
  <si>
    <t>j1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</si>
  <si>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</si>
  <si>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</si>
  <si>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</si>
  <si>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</si>
  <si>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</si>
  <si>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</si>
  <si>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</si>
  <si>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</si>
  <si>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</si>
  <si>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</si>
  <si>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</si>
  <si>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</si>
  <si>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</si>
  <si>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</si>
  <si>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</si>
  <si>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</si>
  <si>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</si>
  <si>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</si>
  <si>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</si>
  <si>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</si>
  <si>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</si>
  <si>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</si>
  <si>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j25</t>
  </si>
  <si>
    <t>j26</t>
  </si>
  <si>
    <t>j27</t>
  </si>
  <si>
    <t>j28</t>
  </si>
  <si>
    <t>j29</t>
  </si>
  <si>
    <t>j30</t>
  </si>
  <si>
    <t>j</t>
  </si>
  <si>
    <t>g - h - i - j = k</t>
  </si>
  <si>
    <t>Seattle Academic Units</t>
  </si>
  <si>
    <t>College of Built Environments</t>
  </si>
  <si>
    <t>College of Arts &amp; Sciences</t>
  </si>
  <si>
    <t>Foster School of Business</t>
  </si>
  <si>
    <t>College of Education</t>
  </si>
  <si>
    <t>College of Engineering</t>
  </si>
  <si>
    <t>College of the Environment</t>
  </si>
  <si>
    <t>The Information School</t>
  </si>
  <si>
    <t>School of Law</t>
  </si>
  <si>
    <t>Evans School of Public Policy &amp; Governance</t>
  </si>
  <si>
    <t>School of Social Work</t>
  </si>
  <si>
    <t>School of Dentistry</t>
  </si>
  <si>
    <t>School of Medicine (Includes 303)</t>
  </si>
  <si>
    <t>School of Nursing</t>
  </si>
  <si>
    <t>School of Pharmacy</t>
  </si>
  <si>
    <t>School of Public Health</t>
  </si>
  <si>
    <t>Seattle Administrative Units</t>
  </si>
  <si>
    <t>Institutional Infrastructure</t>
  </si>
  <si>
    <t>President</t>
  </si>
  <si>
    <t>Attorney General</t>
  </si>
  <si>
    <t>Provost</t>
  </si>
  <si>
    <t>UW Facilities</t>
  </si>
  <si>
    <t>UW Finance</t>
  </si>
  <si>
    <t>UW HR</t>
  </si>
  <si>
    <t>UW IT</t>
  </si>
  <si>
    <t>External Affairs</t>
  </si>
  <si>
    <t>Advancement</t>
  </si>
  <si>
    <t>Medical Centers Administration</t>
  </si>
  <si>
    <t>Instructional &amp; Student Support</t>
  </si>
  <si>
    <t>Office of Minority Affairs &amp; Diversity</t>
  </si>
  <si>
    <t>Student Life</t>
  </si>
  <si>
    <t>Continuum College</t>
  </si>
  <si>
    <t xml:space="preserve">Graduate School </t>
  </si>
  <si>
    <t>Undergraduate Academic Affairs</t>
  </si>
  <si>
    <t>Research &amp; Innovation</t>
  </si>
  <si>
    <t>Libraries</t>
  </si>
  <si>
    <t>Research</t>
  </si>
  <si>
    <t>CoMotion</t>
  </si>
  <si>
    <t>Health Sciences Administration</t>
  </si>
  <si>
    <t>Seattle Total</t>
  </si>
  <si>
    <t>UW Bothell</t>
  </si>
  <si>
    <t>UW Tacoma</t>
  </si>
  <si>
    <t>Bothell and Tacoma Total</t>
  </si>
  <si>
    <t>Total, UW Operating Units</t>
  </si>
  <si>
    <t>Notes</t>
  </si>
  <si>
    <r>
      <rPr>
        <b/>
        <i/>
        <sz val="11"/>
        <color theme="1"/>
        <rFont val="Calibri"/>
        <family val="2"/>
        <scheme val="minor"/>
      </rPr>
      <t>a</t>
    </r>
    <r>
      <rPr>
        <i/>
        <sz val="11"/>
        <color theme="1"/>
        <rFont val="Calibri"/>
        <family val="2"/>
        <scheme val="minor"/>
      </rPr>
      <t>) Sum of permanent year 2 GOF budget revisions  as of 7/2/2020 - amount reflects beginning FY21 permanent GOF before FY21 incremental funding (d, e, f) has been applied. Line item budget revisions are available from OPB upon request.</t>
    </r>
  </si>
  <si>
    <r>
      <rPr>
        <b/>
        <i/>
        <sz val="11"/>
        <color theme="1"/>
        <rFont val="Calibri"/>
        <family val="2"/>
        <scheme val="minor"/>
      </rPr>
      <t>d</t>
    </r>
    <r>
      <rPr>
        <i/>
        <sz val="11"/>
        <color theme="1"/>
        <rFont val="Calibri"/>
        <family val="2"/>
        <scheme val="minor"/>
      </rPr>
      <t>) per ABB allocation table, adjusted for UWB/T FY20 actual tuition revenues as of month 12a</t>
    </r>
  </si>
  <si>
    <r>
      <rPr>
        <b/>
        <i/>
        <sz val="11"/>
        <color theme="1"/>
        <rFont val="Calibri"/>
        <family val="2"/>
        <scheme val="minor"/>
      </rPr>
      <t>e</t>
    </r>
    <r>
      <rPr>
        <i/>
        <sz val="11"/>
        <color theme="1"/>
        <rFont val="Calibri"/>
        <family val="2"/>
        <scheme val="minor"/>
      </rPr>
      <t>) sum of FY21 permanently allocated GOF funds for provisos written into the 19-21 biennial or 2020 supplemental appropriations bill.</t>
    </r>
  </si>
  <si>
    <r>
      <rPr>
        <b/>
        <i/>
        <sz val="11"/>
        <color theme="1"/>
        <rFont val="Calibri"/>
        <family val="2"/>
        <scheme val="minor"/>
      </rPr>
      <t>f</t>
    </r>
    <r>
      <rPr>
        <i/>
        <sz val="11"/>
        <color theme="1"/>
        <rFont val="Calibri"/>
        <family val="2"/>
        <scheme val="minor"/>
      </rPr>
      <t>) new FY21 permanent GOF central funding (salary/benefit increments or central investment) and impact of org 301 reorg</t>
    </r>
  </si>
  <si>
    <r>
      <rPr>
        <b/>
        <i/>
        <sz val="11"/>
        <color theme="1"/>
        <rFont val="Calibri"/>
        <family val="2"/>
        <scheme val="minor"/>
      </rPr>
      <t>g</t>
    </r>
    <r>
      <rPr>
        <i/>
        <sz val="11"/>
        <color theme="1"/>
        <rFont val="Calibri"/>
        <family val="2"/>
        <scheme val="minor"/>
      </rPr>
      <t xml:space="preserve">) sum total of all completed and outstanding permanent GOF funding actions as of </t>
    </r>
    <r>
      <rPr>
        <b/>
        <i/>
        <sz val="11"/>
        <color theme="1"/>
        <rFont val="Calibri"/>
        <family val="2"/>
        <scheme val="minor"/>
      </rPr>
      <t>8/10/2020</t>
    </r>
  </si>
  <si>
    <r>
      <rPr>
        <b/>
        <i/>
        <sz val="11"/>
        <color theme="1"/>
        <rFont val="Calibri"/>
        <family val="2"/>
        <scheme val="minor"/>
      </rPr>
      <t>h, i, j</t>
    </r>
    <r>
      <rPr>
        <i/>
        <sz val="11"/>
        <color theme="1"/>
        <rFont val="Calibri"/>
        <family val="2"/>
        <scheme val="minor"/>
      </rPr>
      <t>) removing tuition, GOF fixed costs and permanently allocated state provisos from total permanent GOF for purposes of deriving the GOF supplement</t>
    </r>
  </si>
  <si>
    <r>
      <rPr>
        <b/>
        <i/>
        <sz val="11"/>
        <color theme="1"/>
        <rFont val="Calibri"/>
        <family val="2"/>
        <scheme val="minor"/>
      </rPr>
      <t>j</t>
    </r>
    <r>
      <rPr>
        <i/>
        <sz val="11"/>
        <color theme="1"/>
        <rFont val="Calibri"/>
        <family val="2"/>
        <scheme val="minor"/>
      </rPr>
      <t>) permanently funded GOF provisos are inclusive of active state provisos currently written into the 19-21 biennial appropriations bill or 2020 supplemental appropriations bill AND provided to business units on a permanent basis in BGT. Provisos written into previous biennia appropriation bills, but have since converted to "regular GOF" are not considered to be active provisos and thus are considered a component of the GOF supplement.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</si>
</sst>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E4DB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2ADE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ck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ck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vertical="center"/>
    </xf>
    <xf numFmtId="2" fontId="4" fillId="0" borderId="22" xfId="0" applyNumberFormat="1" applyFont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center" vertical="center" wrapText="1"/>
    </xf>
    <xf numFmtId="164" fontId="4" fillId="0" borderId="12" xfId="1" applyNumberFormat="1" applyFont="1" applyBorder="1" applyAlignment="1">
      <alignment horizontal="center" vertical="center" wrapText="1"/>
    </xf>
    <xf numFmtId="164" fontId="4" fillId="3" borderId="15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4" borderId="24" xfId="0" applyFont="1" applyFill="1" applyBorder="1" applyAlignment="1">
      <alignment vertical="center"/>
    </xf>
    <xf numFmtId="0" fontId="2" fillId="4" borderId="25" xfId="0" applyFont="1" applyFill="1" applyBorder="1" applyAlignment="1">
      <alignment vertical="center"/>
    </xf>
    <xf numFmtId="164" fontId="0" fillId="4" borderId="26" xfId="1" applyNumberFormat="1" applyFont="1" applyFill="1" applyBorder="1" applyAlignment="1">
      <alignment vertical="center"/>
    </xf>
    <xf numFmtId="164" fontId="4" fillId="4" borderId="26" xfId="1" applyNumberFormat="1" applyFont="1" applyFill="1" applyBorder="1" applyAlignment="1">
      <alignment vertical="center"/>
    </xf>
    <xf numFmtId="164" fontId="6" fillId="4" borderId="26" xfId="1" applyNumberFormat="1" applyFont="1" applyFill="1" applyBorder="1" applyAlignment="1">
      <alignment vertical="center"/>
    </xf>
    <xf numFmtId="164" fontId="0" fillId="4" borderId="27" xfId="1" applyNumberFormat="1" applyFont="1" applyFill="1" applyBorder="1" applyAlignment="1">
      <alignment vertical="center"/>
    </xf>
    <xf numFmtId="164" fontId="1" fillId="4" borderId="26" xfId="1" applyNumberFormat="1" applyFont="1" applyFill="1" applyBorder="1" applyAlignment="1">
      <alignment vertical="center"/>
    </xf>
    <xf numFmtId="164" fontId="1" fillId="4" borderId="28" xfId="1" applyNumberFormat="1" applyFont="1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164" fontId="0" fillId="0" borderId="16" xfId="1" applyNumberFormat="1" applyFont="1" applyBorder="1" applyAlignment="1">
      <alignment vertical="center"/>
    </xf>
    <xf numFmtId="164" fontId="4" fillId="0" borderId="16" xfId="1" applyNumberFormat="1" applyFont="1" applyBorder="1" applyAlignment="1">
      <alignment vertical="center"/>
    </xf>
    <xf numFmtId="164" fontId="6" fillId="0" borderId="16" xfId="1" applyNumberFormat="1" applyFont="1" applyBorder="1" applyAlignment="1">
      <alignment vertical="center"/>
    </xf>
    <xf numFmtId="164" fontId="0" fillId="3" borderId="18" xfId="1" applyNumberFormat="1" applyFont="1" applyFill="1" applyBorder="1" applyAlignment="1">
      <alignment vertical="center"/>
    </xf>
    <xf numFmtId="164" fontId="1" fillId="0" borderId="16" xfId="1" applyNumberFormat="1" applyFont="1" applyBorder="1" applyAlignment="1">
      <alignment vertical="center"/>
    </xf>
    <xf numFmtId="164" fontId="1" fillId="3" borderId="21" xfId="1" applyNumberFormat="1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64" fontId="0" fillId="0" borderId="30" xfId="1" applyNumberFormat="1" applyFont="1" applyBorder="1" applyAlignment="1">
      <alignment vertical="center"/>
    </xf>
    <xf numFmtId="164" fontId="4" fillId="0" borderId="30" xfId="1" applyNumberFormat="1" applyFont="1" applyBorder="1" applyAlignment="1">
      <alignment vertical="center"/>
    </xf>
    <xf numFmtId="164" fontId="6" fillId="0" borderId="30" xfId="1" applyNumberFormat="1" applyFont="1" applyBorder="1" applyAlignment="1">
      <alignment vertical="center"/>
    </xf>
    <xf numFmtId="164" fontId="0" fillId="3" borderId="31" xfId="1" applyNumberFormat="1" applyFont="1" applyFill="1" applyBorder="1" applyAlignment="1">
      <alignment vertical="center"/>
    </xf>
    <xf numFmtId="164" fontId="1" fillId="0" borderId="30" xfId="1" applyNumberFormat="1" applyFont="1" applyBorder="1" applyAlignment="1">
      <alignment vertical="center"/>
    </xf>
    <xf numFmtId="164" fontId="1" fillId="3" borderId="32" xfId="1" applyNumberFormat="1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164" fontId="0" fillId="0" borderId="33" xfId="1" applyNumberFormat="1" applyFont="1" applyBorder="1" applyAlignment="1">
      <alignment vertical="center"/>
    </xf>
    <xf numFmtId="164" fontId="4" fillId="0" borderId="33" xfId="1" applyNumberFormat="1" applyFont="1" applyBorder="1" applyAlignment="1">
      <alignment vertical="center"/>
    </xf>
    <xf numFmtId="164" fontId="6" fillId="0" borderId="33" xfId="1" applyNumberFormat="1" applyFont="1" applyBorder="1" applyAlignment="1">
      <alignment vertical="center"/>
    </xf>
    <xf numFmtId="164" fontId="0" fillId="3" borderId="34" xfId="1" applyNumberFormat="1" applyFont="1" applyFill="1" applyBorder="1" applyAlignment="1">
      <alignment vertical="center"/>
    </xf>
    <xf numFmtId="164" fontId="1" fillId="0" borderId="33" xfId="1" applyNumberFormat="1" applyFont="1" applyBorder="1" applyAlignment="1">
      <alignment vertical="center"/>
    </xf>
    <xf numFmtId="164" fontId="1" fillId="3" borderId="35" xfId="1" applyNumberFormat="1" applyFont="1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164" fontId="1" fillId="4" borderId="27" xfId="1" applyNumberFormat="1" applyFont="1" applyFill="1" applyBorder="1" applyAlignment="1">
      <alignment vertical="center"/>
    </xf>
    <xf numFmtId="164" fontId="4" fillId="4" borderId="28" xfId="1" applyNumberFormat="1" applyFont="1" applyFill="1" applyBorder="1" applyAlignment="1">
      <alignment vertical="center"/>
    </xf>
    <xf numFmtId="2" fontId="5" fillId="2" borderId="24" xfId="0" applyNumberFormat="1" applyFont="1" applyFill="1" applyBorder="1" applyAlignment="1">
      <alignment horizontal="center" vertical="center"/>
    </xf>
    <xf numFmtId="0" fontId="0" fillId="2" borderId="25" xfId="0" applyFill="1" applyBorder="1" applyAlignment="1">
      <alignment horizontal="left" vertical="center"/>
    </xf>
    <xf numFmtId="164" fontId="1" fillId="2" borderId="26" xfId="1" applyNumberFormat="1" applyFont="1" applyFill="1" applyBorder="1" applyAlignment="1">
      <alignment vertical="center"/>
    </xf>
    <xf numFmtId="164" fontId="4" fillId="2" borderId="26" xfId="1" applyNumberFormat="1" applyFont="1" applyFill="1" applyBorder="1" applyAlignment="1">
      <alignment vertical="center"/>
    </xf>
    <xf numFmtId="164" fontId="6" fillId="2" borderId="26" xfId="1" applyNumberFormat="1" applyFont="1" applyFill="1" applyBorder="1" applyAlignment="1">
      <alignment vertical="center"/>
    </xf>
    <xf numFmtId="164" fontId="1" fillId="2" borderId="27" xfId="1" applyNumberFormat="1" applyFont="1" applyFill="1" applyBorder="1" applyAlignment="1">
      <alignment vertical="center"/>
    </xf>
    <xf numFmtId="164" fontId="4" fillId="2" borderId="28" xfId="1" applyNumberFormat="1" applyFont="1" applyFill="1" applyBorder="1" applyAlignment="1">
      <alignment vertical="center"/>
    </xf>
    <xf numFmtId="164" fontId="0" fillId="0" borderId="30" xfId="1" applyNumberFormat="1" applyFont="1" applyFill="1" applyBorder="1" applyAlignment="1">
      <alignment vertical="center"/>
    </xf>
    <xf numFmtId="164" fontId="4" fillId="0" borderId="30" xfId="1" applyNumberFormat="1" applyFont="1" applyFill="1" applyBorder="1" applyAlignment="1">
      <alignment vertical="center"/>
    </xf>
    <xf numFmtId="164" fontId="6" fillId="0" borderId="30" xfId="1" applyNumberFormat="1" applyFont="1" applyFill="1" applyBorder="1" applyAlignment="1">
      <alignment vertical="center"/>
    </xf>
    <xf numFmtId="164" fontId="1" fillId="0" borderId="30" xfId="1" applyNumberFormat="1" applyFont="1" applyFill="1" applyBorder="1" applyAlignment="1">
      <alignment vertical="center"/>
    </xf>
    <xf numFmtId="2" fontId="0" fillId="2" borderId="24" xfId="0" applyNumberFormat="1" applyFill="1" applyBorder="1" applyAlignment="1">
      <alignment horizontal="center" vertical="center"/>
    </xf>
    <xf numFmtId="164" fontId="0" fillId="0" borderId="33" xfId="1" applyNumberFormat="1" applyFont="1" applyFill="1" applyBorder="1" applyAlignment="1">
      <alignment vertical="center"/>
    </xf>
    <xf numFmtId="164" fontId="4" fillId="0" borderId="33" xfId="1" applyNumberFormat="1" applyFont="1" applyFill="1" applyBorder="1" applyAlignment="1">
      <alignment vertical="center"/>
    </xf>
    <xf numFmtId="164" fontId="6" fillId="0" borderId="33" xfId="1" applyNumberFormat="1" applyFont="1" applyFill="1" applyBorder="1" applyAlignment="1">
      <alignment vertical="center"/>
    </xf>
    <xf numFmtId="164" fontId="1" fillId="0" borderId="33" xfId="1" applyNumberFormat="1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0" fillId="3" borderId="12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/>
    <xf numFmtId="164" fontId="6" fillId="0" borderId="0" xfId="1" applyNumberFormat="1" applyFont="1" applyBorder="1"/>
    <xf numFmtId="164" fontId="0" fillId="3" borderId="12" xfId="1" applyNumberFormat="1" applyFont="1" applyFill="1" applyBorder="1"/>
    <xf numFmtId="164" fontId="1" fillId="0" borderId="0" xfId="1" applyNumberFormat="1" applyFont="1" applyBorder="1"/>
    <xf numFmtId="0" fontId="0" fillId="0" borderId="23" xfId="0" applyBorder="1" applyAlignment="1">
      <alignment vertical="center"/>
    </xf>
    <xf numFmtId="0" fontId="0" fillId="2" borderId="25" xfId="0" applyFill="1" applyBorder="1" applyAlignment="1">
      <alignment vertical="center"/>
    </xf>
    <xf numFmtId="2" fontId="0" fillId="4" borderId="24" xfId="0" applyNumberFormat="1" applyFill="1" applyBorder="1" applyAlignment="1">
      <alignment horizontal="center" vertical="center"/>
    </xf>
    <xf numFmtId="0" fontId="9" fillId="0" borderId="0" xfId="0" applyFont="1"/>
    <xf numFmtId="164" fontId="0" fillId="0" borderId="0" xfId="1" applyNumberFormat="1" applyFont="1"/>
    <xf numFmtId="164" fontId="4" fillId="0" borderId="0" xfId="1" applyNumberFormat="1" applyFont="1"/>
    <xf numFmtId="164" fontId="6" fillId="0" borderId="0" xfId="1" applyNumberFormat="1" applyFont="1"/>
    <xf numFmtId="164" fontId="1" fillId="0" borderId="0" xfId="1" applyNumberFormat="1" applyFont="1"/>
    <xf numFmtId="164" fontId="2" fillId="0" borderId="0" xfId="1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164" fontId="4" fillId="0" borderId="4" xfId="1" applyNumberFormat="1" applyFont="1" applyBorder="1" applyAlignment="1">
      <alignment horizontal="center" vertical="center" wrapText="1"/>
    </xf>
    <xf numFmtId="164" fontId="4" fillId="0" borderId="11" xfId="1" applyNumberFormat="1" applyFont="1" applyBorder="1" applyAlignment="1">
      <alignment horizontal="center" vertical="center" wrapText="1"/>
    </xf>
    <xf numFmtId="164" fontId="4" fillId="0" borderId="17" xfId="1" applyNumberFormat="1" applyFont="1" applyBorder="1" applyAlignment="1">
      <alignment horizontal="center" vertical="center" wrapText="1"/>
    </xf>
    <xf numFmtId="164" fontId="5" fillId="0" borderId="7" xfId="1" applyNumberFormat="1" applyFont="1" applyBorder="1" applyAlignment="1">
      <alignment horizontal="center" vertical="center" wrapText="1"/>
    </xf>
    <xf numFmtId="164" fontId="5" fillId="0" borderId="14" xfId="1" applyNumberFormat="1" applyFont="1" applyBorder="1" applyAlignment="1">
      <alignment horizontal="center" vertical="center" wrapText="1"/>
    </xf>
    <xf numFmtId="164" fontId="5" fillId="0" borderId="20" xfId="1" applyNumberFormat="1" applyFont="1" applyBorder="1" applyAlignment="1">
      <alignment horizontal="center" vertical="center" wrapText="1"/>
    </xf>
    <xf numFmtId="164" fontId="2" fillId="3" borderId="8" xfId="1" applyNumberFormat="1" applyFont="1" applyFill="1" applyBorder="1" applyAlignment="1">
      <alignment horizontal="center" vertical="center" wrapText="1"/>
    </xf>
    <xf numFmtId="164" fontId="2" fillId="3" borderId="15" xfId="1" applyNumberFormat="1" applyFont="1" applyFill="1" applyBorder="1" applyAlignment="1">
      <alignment horizontal="center" vertical="center" wrapText="1"/>
    </xf>
    <xf numFmtId="164" fontId="2" fillId="3" borderId="21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6" xfId="1" applyNumberFormat="1" applyFont="1" applyBorder="1" applyAlignment="1">
      <alignment horizontal="center" vertical="center" wrapText="1"/>
    </xf>
    <xf numFmtId="164" fontId="0" fillId="0" borderId="13" xfId="1" applyNumberFormat="1" applyFont="1" applyBorder="1" applyAlignment="1">
      <alignment horizontal="center" vertical="center" wrapText="1"/>
    </xf>
    <xf numFmtId="164" fontId="0" fillId="0" borderId="19" xfId="1" applyNumberFormat="1" applyFont="1" applyBorder="1" applyAlignment="1">
      <alignment horizontal="center" vertical="center" wrapText="1"/>
    </xf>
    <xf numFmtId="164" fontId="0" fillId="0" borderId="4" xfId="1" applyNumberFormat="1" applyFont="1" applyBorder="1" applyAlignment="1">
      <alignment horizontal="center" vertical="center" wrapText="1"/>
    </xf>
    <xf numFmtId="164" fontId="1" fillId="0" borderId="11" xfId="1" applyNumberFormat="1" applyFont="1" applyBorder="1" applyAlignment="1">
      <alignment horizontal="center" vertical="center" wrapText="1"/>
    </xf>
    <xf numFmtId="164" fontId="1" fillId="0" borderId="17" xfId="1" applyNumberFormat="1" applyFont="1" applyBorder="1" applyAlignment="1">
      <alignment horizontal="center" vertical="center" wrapText="1"/>
    </xf>
    <xf numFmtId="164" fontId="0" fillId="0" borderId="3" xfId="1" applyNumberFormat="1" applyFont="1" applyBorder="1" applyAlignment="1">
      <alignment horizontal="center" vertical="center" wrapText="1"/>
    </xf>
    <xf numFmtId="164" fontId="0" fillId="0" borderId="0" xfId="1" applyNumberFormat="1" applyFont="1" applyBorder="1" applyAlignment="1">
      <alignment horizontal="center" vertical="center" wrapText="1"/>
    </xf>
    <xf numFmtId="164" fontId="0" fillId="0" borderId="16" xfId="1" applyNumberFormat="1" applyFont="1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center" vertical="center" wrapText="1"/>
    </xf>
    <xf numFmtId="164" fontId="1" fillId="0" borderId="12" xfId="1" applyNumberFormat="1" applyFont="1" applyBorder="1" applyAlignment="1">
      <alignment horizontal="center" vertical="center" wrapText="1"/>
    </xf>
    <xf numFmtId="164" fontId="1" fillId="0" borderId="18" xfId="1" applyNumberFormat="1" applyFont="1" applyBorder="1" applyAlignment="1">
      <alignment horizontal="center" vertical="center" wrapText="1"/>
    </xf>
    <xf numFmtId="164" fontId="1" fillId="0" borderId="3" xfId="1" applyNumberFormat="1" applyFont="1" applyBorder="1" applyAlignment="1">
      <alignment horizontal="center" vertical="center" wrapText="1"/>
    </xf>
    <xf numFmtId="164" fontId="1" fillId="0" borderId="0" xfId="1" applyNumberFormat="1" applyFont="1" applyBorder="1" applyAlignment="1">
      <alignment horizontal="center" vertical="center" wrapText="1"/>
    </xf>
    <xf numFmtId="164" fontId="1" fillId="0" borderId="16" xfId="1" applyNumberFormat="1" applyFont="1" applyBorder="1" applyAlignment="1">
      <alignment horizontal="center" vertical="center" wrapText="1"/>
    </xf>
    <xf numFmtId="164" fontId="7" fillId="0" borderId="3" xfId="1" applyNumberFormat="1" applyFont="1" applyBorder="1" applyAlignment="1">
      <alignment horizontal="center" vertical="center" wrapText="1"/>
    </xf>
    <xf numFmtId="164" fontId="7" fillId="0" borderId="0" xfId="1" applyNumberFormat="1" applyFont="1" applyBorder="1" applyAlignment="1">
      <alignment horizontal="center" vertical="center" wrapText="1"/>
    </xf>
    <xf numFmtId="164" fontId="7" fillId="0" borderId="16" xfId="1" applyNumberFormat="1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164" fontId="5" fillId="0" borderId="11" xfId="1" applyNumberFormat="1" applyFont="1" applyBorder="1" applyAlignment="1">
      <alignment horizontal="center" vertical="center" wrapText="1"/>
    </xf>
    <xf numFmtId="164" fontId="5" fillId="0" borderId="17" xfId="1" applyNumberFormat="1" applyFont="1" applyBorder="1" applyAlignment="1">
      <alignment horizontal="center" vertical="center" wrapText="1"/>
    </xf>
    <xf numFmtId="164" fontId="6" fillId="0" borderId="4" xfId="1" applyNumberFormat="1" applyFont="1" applyBorder="1" applyAlignment="1">
      <alignment horizontal="center" vertical="center" wrapText="1"/>
    </xf>
    <xf numFmtId="164" fontId="6" fillId="0" borderId="11" xfId="1" applyNumberFormat="1" applyFont="1" applyBorder="1" applyAlignment="1">
      <alignment horizontal="center" vertical="center" wrapText="1"/>
    </xf>
    <xf numFmtId="164" fontId="6" fillId="0" borderId="17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 wrapText="1"/>
    </xf>
    <xf numFmtId="164" fontId="0" fillId="0" borderId="17" xfId="1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ason Campbell" id="{0F9054C6-9975-4730-89F6-8AB55CEAE8A1}" userId="S::jasonc26@uw.edu::ac8b36e8-7408-4b54-a674-9f45ce95f13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R23" dT="2020-08-11T16:40:37.63" personId="{0F9054C6-9975-4730-89F6-8AB55CEAE8A1}" id="{BA0834B2-1B4D-42FF-A885-2CCBC56C2520}">
    <text>Adjusted by (28,734) to reflect 301 reorg personnel movement to org 200</text>
  </threadedComment>
  <threadedComment ref="V23" dT="2020-08-11T16:21:17.98" personId="{0F9054C6-9975-4730-89F6-8AB55CEAE8A1}" id="{7D07ED27-A28B-4185-82E1-75E021B1E593}">
    <text>Adjusted by (13,000) to reflect movement of EH&amp;S Mountlake Monitoring fixed cost budget transfer to org 200.</text>
  </threadedComment>
  <threadedComment ref="R43" dT="2020-08-11T16:41:54.04" personId="{0F9054C6-9975-4730-89F6-8AB55CEAE8A1}" id="{43E3C5B3-1A7B-4389-B7F2-3A32FC9B3878}">
    <text>Adjusted by (28,734) to reflect 301 reorg personnel movement to org 200</text>
  </threadedComment>
  <threadedComment ref="V43" dT="2020-08-11T16:20:49.54" personId="{0F9054C6-9975-4730-89F6-8AB55CEAE8A1}" id="{99964E84-9CA1-42B9-A350-7EDF47F13F17}">
    <text>Adjusted by 13,000 to reflect movement of EH&amp;S Mountlake Monitoring fixed cost budget transfer to org 200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AAF61-6AF3-4351-896D-5D3F60D0AF22}">
  <dimension ref="A1:BF60"/>
  <sheetViews>
    <sheetView tabSelected="1" zoomScaleNormal="100" workbookViewId="0">
      <pane xSplit="2" topLeftCell="T1" activePane="topRight" state="frozen"/>
      <selection pane="topRight" activeCell="A59" sqref="A59:BF60"/>
    </sheetView>
  </sheetViews>
  <sheetFormatPr defaultRowHeight="14.25" outlineLevelCol="2" x14ac:dyDescent="0.45"/>
  <cols>
    <col min="1" max="1" width="5.73046875" customWidth="1"/>
    <col min="2" max="2" width="35.1328125" bestFit="1" customWidth="1"/>
    <col min="3" max="3" width="13.86328125" style="76" hidden="1" customWidth="1" outlineLevel="1"/>
    <col min="4" max="5" width="13.86328125" style="76" hidden="1" customWidth="1" outlineLevel="2"/>
    <col min="6" max="6" width="17.86328125" style="76" hidden="1" customWidth="1" outlineLevel="1"/>
    <col min="7" max="7" width="14.86328125" style="77" hidden="1" customWidth="1" outlineLevel="2"/>
    <col min="8" max="8" width="15.59765625" style="77" hidden="1" customWidth="1" outlineLevel="2"/>
    <col min="9" max="9" width="18" style="77" hidden="1" customWidth="1" outlineLevel="2"/>
    <col min="10" max="10" width="12.265625" style="77" hidden="1" customWidth="1" outlineLevel="2"/>
    <col min="11" max="11" width="17.59765625" style="77" hidden="1" customWidth="1" outlineLevel="2"/>
    <col min="12" max="12" width="16.86328125" style="77" hidden="1" customWidth="1" outlineLevel="2"/>
    <col min="13" max="13" width="12.3984375" style="77" hidden="1" customWidth="1" outlineLevel="2"/>
    <col min="14" max="14" width="20.1328125" style="76" hidden="1" customWidth="1" outlineLevel="1"/>
    <col min="15" max="15" width="9.86328125" style="78" hidden="1" customWidth="1" outlineLevel="2"/>
    <col min="16" max="16" width="12.1328125" style="78" hidden="1" customWidth="1" outlineLevel="2"/>
    <col min="17" max="17" width="10.59765625" style="78" hidden="1" customWidth="1" outlineLevel="2"/>
    <col min="18" max="18" width="14" style="78" hidden="1" customWidth="1" outlineLevel="2"/>
    <col min="19" max="19" width="18.1328125" style="76" hidden="1" customWidth="1" outlineLevel="1"/>
    <col min="20" max="20" width="14.73046875" style="76" customWidth="1" collapsed="1"/>
    <col min="21" max="22" width="13.86328125" style="79" hidden="1" customWidth="1" outlineLevel="1"/>
    <col min="23" max="23" width="13.86328125" style="79" customWidth="1" collapsed="1"/>
    <col min="24" max="25" width="13.86328125" style="79" hidden="1" customWidth="1" outlineLevel="1"/>
    <col min="26" max="26" width="13.86328125" style="79" customWidth="1" collapsed="1"/>
    <col min="27" max="32" width="13.86328125" style="77" hidden="1" customWidth="1" outlineLevel="1"/>
    <col min="33" max="33" width="17" style="77" hidden="1" customWidth="1" outlineLevel="1"/>
    <col min="34" max="48" width="13.86328125" style="77" hidden="1" customWidth="1" outlineLevel="1"/>
    <col min="49" max="49" width="17.86328125" style="77" hidden="1" customWidth="1" outlineLevel="1"/>
    <col min="50" max="51" width="13.86328125" style="77" hidden="1" customWidth="1" outlineLevel="1"/>
    <col min="52" max="52" width="18.86328125" style="77" hidden="1" customWidth="1" outlineLevel="1"/>
    <col min="53" max="53" width="14.59765625" style="77" hidden="1" customWidth="1" outlineLevel="1"/>
    <col min="54" max="54" width="16.1328125" style="77" hidden="1" customWidth="1" outlineLevel="1"/>
    <col min="55" max="56" width="13.86328125" style="77" hidden="1" customWidth="1" outlineLevel="1"/>
    <col min="57" max="57" width="19.06640625" style="79" customWidth="1" collapsed="1"/>
    <col min="58" max="58" width="18.265625" style="80" customWidth="1"/>
  </cols>
  <sheetData>
    <row r="1" spans="1:58" s="1" customFormat="1" ht="14.25" customHeight="1" x14ac:dyDescent="0.45">
      <c r="A1" s="120" t="s">
        <v>0</v>
      </c>
      <c r="B1" s="122" t="s">
        <v>1</v>
      </c>
      <c r="C1" s="102" t="s">
        <v>2</v>
      </c>
      <c r="D1" s="99" t="s">
        <v>3</v>
      </c>
      <c r="E1" s="99" t="s">
        <v>4</v>
      </c>
      <c r="F1" s="99" t="s">
        <v>5</v>
      </c>
      <c r="G1" s="84" t="s">
        <v>6</v>
      </c>
      <c r="H1" s="84" t="s">
        <v>7</v>
      </c>
      <c r="I1" s="84" t="s">
        <v>8</v>
      </c>
      <c r="J1" s="84" t="s">
        <v>9</v>
      </c>
      <c r="K1" s="84" t="s">
        <v>10</v>
      </c>
      <c r="L1" s="84" t="s">
        <v>11</v>
      </c>
      <c r="M1" s="84" t="s">
        <v>12</v>
      </c>
      <c r="N1" s="114" t="s">
        <v>13</v>
      </c>
      <c r="O1" s="117" t="s">
        <v>14</v>
      </c>
      <c r="P1" s="117" t="s">
        <v>15</v>
      </c>
      <c r="Q1" s="117" t="s">
        <v>16</v>
      </c>
      <c r="R1" s="117" t="s">
        <v>17</v>
      </c>
      <c r="S1" s="102" t="s">
        <v>18</v>
      </c>
      <c r="T1" s="105" t="s">
        <v>19</v>
      </c>
      <c r="U1" s="108" t="s">
        <v>20</v>
      </c>
      <c r="V1" s="108" t="s">
        <v>21</v>
      </c>
      <c r="W1" s="111" t="s">
        <v>22</v>
      </c>
      <c r="X1" s="102" t="s">
        <v>23</v>
      </c>
      <c r="Y1" s="96" t="s">
        <v>24</v>
      </c>
      <c r="Z1" s="99" t="s">
        <v>25</v>
      </c>
      <c r="AA1" s="93" t="s">
        <v>26</v>
      </c>
      <c r="AB1" s="93" t="s">
        <v>27</v>
      </c>
      <c r="AC1" s="93" t="s">
        <v>28</v>
      </c>
      <c r="AD1" s="93" t="s">
        <v>29</v>
      </c>
      <c r="AE1" s="93" t="s">
        <v>30</v>
      </c>
      <c r="AF1" s="93" t="s">
        <v>31</v>
      </c>
      <c r="AG1" s="84" t="s">
        <v>8</v>
      </c>
      <c r="AH1" s="93" t="s">
        <v>32</v>
      </c>
      <c r="AI1" s="93" t="s">
        <v>33</v>
      </c>
      <c r="AJ1" s="93" t="s">
        <v>34</v>
      </c>
      <c r="AK1" s="93" t="s">
        <v>35</v>
      </c>
      <c r="AL1" s="93" t="s">
        <v>36</v>
      </c>
      <c r="AM1" s="93" t="s">
        <v>37</v>
      </c>
      <c r="AN1" s="93" t="s">
        <v>38</v>
      </c>
      <c r="AO1" s="93" t="s">
        <v>39</v>
      </c>
      <c r="AP1" s="93" t="s">
        <v>40</v>
      </c>
      <c r="AQ1" s="93" t="s">
        <v>41</v>
      </c>
      <c r="AR1" s="93" t="s">
        <v>42</v>
      </c>
      <c r="AS1" s="93" t="s">
        <v>43</v>
      </c>
      <c r="AT1" s="93" t="s">
        <v>44</v>
      </c>
      <c r="AU1" s="93" t="s">
        <v>45</v>
      </c>
      <c r="AV1" s="93" t="s">
        <v>46</v>
      </c>
      <c r="AW1" s="84" t="s">
        <v>9</v>
      </c>
      <c r="AX1" s="93" t="s">
        <v>47</v>
      </c>
      <c r="AY1" s="93" t="s">
        <v>48</v>
      </c>
      <c r="AZ1" s="84" t="s">
        <v>10</v>
      </c>
      <c r="BA1" s="84" t="s">
        <v>6</v>
      </c>
      <c r="BB1" s="84" t="s">
        <v>7</v>
      </c>
      <c r="BC1" s="84" t="s">
        <v>11</v>
      </c>
      <c r="BD1" s="84" t="s">
        <v>12</v>
      </c>
      <c r="BE1" s="87" t="s">
        <v>49</v>
      </c>
      <c r="BF1" s="90" t="s">
        <v>50</v>
      </c>
    </row>
    <row r="2" spans="1:58" s="1" customFormat="1" x14ac:dyDescent="0.45">
      <c r="A2" s="121"/>
      <c r="B2" s="123"/>
      <c r="C2" s="103"/>
      <c r="D2" s="124"/>
      <c r="E2" s="124"/>
      <c r="F2" s="124"/>
      <c r="G2" s="85"/>
      <c r="H2" s="85"/>
      <c r="I2" s="85"/>
      <c r="J2" s="85"/>
      <c r="K2" s="85"/>
      <c r="L2" s="85"/>
      <c r="M2" s="85"/>
      <c r="N2" s="115"/>
      <c r="O2" s="118"/>
      <c r="P2" s="118"/>
      <c r="Q2" s="118"/>
      <c r="R2" s="118"/>
      <c r="S2" s="103"/>
      <c r="T2" s="106"/>
      <c r="U2" s="109"/>
      <c r="V2" s="109"/>
      <c r="W2" s="112"/>
      <c r="X2" s="103"/>
      <c r="Y2" s="97"/>
      <c r="Z2" s="100"/>
      <c r="AA2" s="94"/>
      <c r="AB2" s="94"/>
      <c r="AC2" s="94"/>
      <c r="AD2" s="94"/>
      <c r="AE2" s="94"/>
      <c r="AF2" s="94"/>
      <c r="AG2" s="85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85"/>
      <c r="AX2" s="94"/>
      <c r="AY2" s="94"/>
      <c r="AZ2" s="85"/>
      <c r="BA2" s="85"/>
      <c r="BB2" s="85"/>
      <c r="BC2" s="85"/>
      <c r="BD2" s="85"/>
      <c r="BE2" s="88"/>
      <c r="BF2" s="91"/>
    </row>
    <row r="3" spans="1:58" s="1" customFormat="1" ht="14.25" customHeight="1" x14ac:dyDescent="0.45">
      <c r="A3" s="121"/>
      <c r="B3" s="123"/>
      <c r="C3" s="104"/>
      <c r="D3" s="125"/>
      <c r="E3" s="125"/>
      <c r="F3" s="125"/>
      <c r="G3" s="86"/>
      <c r="H3" s="86"/>
      <c r="I3" s="86"/>
      <c r="J3" s="86"/>
      <c r="K3" s="86"/>
      <c r="L3" s="86"/>
      <c r="M3" s="86"/>
      <c r="N3" s="116"/>
      <c r="O3" s="119"/>
      <c r="P3" s="119"/>
      <c r="Q3" s="119"/>
      <c r="R3" s="119"/>
      <c r="S3" s="104"/>
      <c r="T3" s="107"/>
      <c r="U3" s="110"/>
      <c r="V3" s="110"/>
      <c r="W3" s="113"/>
      <c r="X3" s="104"/>
      <c r="Y3" s="98"/>
      <c r="Z3" s="101"/>
      <c r="AA3" s="95"/>
      <c r="AB3" s="95"/>
      <c r="AC3" s="95"/>
      <c r="AD3" s="95"/>
      <c r="AE3" s="95"/>
      <c r="AF3" s="95"/>
      <c r="AG3" s="86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86"/>
      <c r="AX3" s="95"/>
      <c r="AY3" s="95"/>
      <c r="AZ3" s="86"/>
      <c r="BA3" s="86"/>
      <c r="BB3" s="86"/>
      <c r="BC3" s="86"/>
      <c r="BD3" s="86"/>
      <c r="BE3" s="89"/>
      <c r="BF3" s="92"/>
    </row>
    <row r="4" spans="1:58" s="8" customFormat="1" ht="15.75" customHeight="1" x14ac:dyDescent="0.45">
      <c r="A4" s="2"/>
      <c r="B4" s="3"/>
      <c r="C4" s="4" t="s">
        <v>51</v>
      </c>
      <c r="D4" s="4" t="s">
        <v>52</v>
      </c>
      <c r="E4" s="4" t="s">
        <v>53</v>
      </c>
      <c r="F4" s="4" t="s">
        <v>54</v>
      </c>
      <c r="G4" s="4" t="s">
        <v>55</v>
      </c>
      <c r="H4" s="4" t="s">
        <v>56</v>
      </c>
      <c r="I4" s="4" t="s">
        <v>57</v>
      </c>
      <c r="J4" s="4" t="s">
        <v>58</v>
      </c>
      <c r="K4" s="4" t="s">
        <v>59</v>
      </c>
      <c r="L4" s="4" t="s">
        <v>60</v>
      </c>
      <c r="M4" s="4" t="s">
        <v>61</v>
      </c>
      <c r="N4" s="4" t="s">
        <v>62</v>
      </c>
      <c r="O4" s="5" t="s">
        <v>63</v>
      </c>
      <c r="P4" s="5" t="s">
        <v>64</v>
      </c>
      <c r="Q4" s="5" t="s">
        <v>65</v>
      </c>
      <c r="R4" s="5" t="s">
        <v>66</v>
      </c>
      <c r="S4" s="4" t="s">
        <v>67</v>
      </c>
      <c r="T4" s="6" t="s">
        <v>68</v>
      </c>
      <c r="U4" s="4" t="s">
        <v>69</v>
      </c>
      <c r="V4" s="4" t="s">
        <v>69</v>
      </c>
      <c r="W4" s="4" t="s">
        <v>69</v>
      </c>
      <c r="X4" s="4" t="s">
        <v>70</v>
      </c>
      <c r="Y4" s="4" t="s">
        <v>71</v>
      </c>
      <c r="Z4" s="4" t="s">
        <v>72</v>
      </c>
      <c r="AA4" s="4" t="s">
        <v>73</v>
      </c>
      <c r="AB4" s="4" t="str">
        <f>_xlfn.CONCAT("j",1+1)</f>
        <v>j2</v>
      </c>
      <c r="AC4" s="4" t="s">
        <v>74</v>
      </c>
      <c r="AD4" s="4" t="s">
        <v>75</v>
      </c>
      <c r="AE4" s="4" t="s">
        <v>76</v>
      </c>
      <c r="AF4" s="4" t="s">
        <v>77</v>
      </c>
      <c r="AG4" s="4" t="s">
        <v>78</v>
      </c>
      <c r="AH4" s="4" t="s">
        <v>79</v>
      </c>
      <c r="AI4" s="4" t="s">
        <v>80</v>
      </c>
      <c r="AJ4" s="4" t="s">
        <v>81</v>
      </c>
      <c r="AK4" s="4" t="s">
        <v>82</v>
      </c>
      <c r="AL4" s="4" t="s">
        <v>83</v>
      </c>
      <c r="AM4" s="4" t="s">
        <v>84</v>
      </c>
      <c r="AN4" s="4" t="s">
        <v>85</v>
      </c>
      <c r="AO4" s="4" t="s">
        <v>86</v>
      </c>
      <c r="AP4" s="4" t="s">
        <v>87</v>
      </c>
      <c r="AQ4" s="4" t="s">
        <v>88</v>
      </c>
      <c r="AR4" s="4" t="s">
        <v>89</v>
      </c>
      <c r="AS4" s="4" t="s">
        <v>90</v>
      </c>
      <c r="AT4" s="4" t="s">
        <v>91</v>
      </c>
      <c r="AU4" s="4" t="s">
        <v>92</v>
      </c>
      <c r="AV4" s="4" t="s">
        <v>93</v>
      </c>
      <c r="AW4" s="4" t="s">
        <v>94</v>
      </c>
      <c r="AX4" s="4" t="s">
        <v>95</v>
      </c>
      <c r="AY4" s="4" t="s">
        <v>96</v>
      </c>
      <c r="AZ4" s="4" t="s">
        <v>97</v>
      </c>
      <c r="BA4" s="4" t="s">
        <v>98</v>
      </c>
      <c r="BB4" s="4" t="s">
        <v>99</v>
      </c>
      <c r="BC4" s="4" t="s">
        <v>100</v>
      </c>
      <c r="BD4" s="4" t="s">
        <v>101</v>
      </c>
      <c r="BE4" s="4" t="s">
        <v>102</v>
      </c>
      <c r="BF4" s="7" t="s">
        <v>103</v>
      </c>
    </row>
    <row r="5" spans="1:58" x14ac:dyDescent="0.45">
      <c r="A5" s="9"/>
      <c r="B5" s="10" t="s">
        <v>104</v>
      </c>
      <c r="C5" s="11">
        <f t="shared" ref="C5:BF5" si="0">SUM(C6:C20)</f>
        <v>610164164</v>
      </c>
      <c r="D5" s="11">
        <f t="shared" si="0"/>
        <v>11938386</v>
      </c>
      <c r="E5" s="11">
        <f t="shared" si="0"/>
        <v>923613</v>
      </c>
      <c r="F5" s="11">
        <f t="shared" si="0"/>
        <v>12861999</v>
      </c>
      <c r="G5" s="12">
        <f t="shared" si="0"/>
        <v>213000</v>
      </c>
      <c r="H5" s="12">
        <f t="shared" si="0"/>
        <v>600000</v>
      </c>
      <c r="I5" s="12">
        <f t="shared" si="0"/>
        <v>2000000</v>
      </c>
      <c r="J5" s="12">
        <f t="shared" si="0"/>
        <v>0</v>
      </c>
      <c r="K5" s="12">
        <f t="shared" si="0"/>
        <v>0</v>
      </c>
      <c r="L5" s="12">
        <f t="shared" si="0"/>
        <v>0</v>
      </c>
      <c r="M5" s="12">
        <f t="shared" si="0"/>
        <v>0</v>
      </c>
      <c r="N5" s="11">
        <f t="shared" si="0"/>
        <v>2813000</v>
      </c>
      <c r="O5" s="13">
        <f t="shared" si="0"/>
        <v>366215.4</v>
      </c>
      <c r="P5" s="13">
        <f t="shared" si="0"/>
        <v>0</v>
      </c>
      <c r="Q5" s="13">
        <f t="shared" si="0"/>
        <v>4737</v>
      </c>
      <c r="R5" s="13">
        <f t="shared" si="0"/>
        <v>0</v>
      </c>
      <c r="S5" s="11">
        <f t="shared" si="0"/>
        <v>370952.4</v>
      </c>
      <c r="T5" s="14">
        <f t="shared" si="0"/>
        <v>626210115.39999998</v>
      </c>
      <c r="U5" s="15">
        <f t="shared" si="0"/>
        <v>0</v>
      </c>
      <c r="V5" s="15">
        <f t="shared" si="0"/>
        <v>0</v>
      </c>
      <c r="W5" s="15">
        <f t="shared" si="0"/>
        <v>0</v>
      </c>
      <c r="X5" s="15">
        <f t="shared" ref="X5:Z5" si="1">SUM(X6:X20)</f>
        <v>-414205500</v>
      </c>
      <c r="Y5" s="15">
        <f t="shared" si="1"/>
        <v>-1657037</v>
      </c>
      <c r="Z5" s="15">
        <f t="shared" si="1"/>
        <v>-415862537</v>
      </c>
      <c r="AA5" s="15">
        <f t="shared" si="0"/>
        <v>0</v>
      </c>
      <c r="AB5" s="15">
        <f t="shared" si="0"/>
        <v>0</v>
      </c>
      <c r="AC5" s="15">
        <f t="shared" si="0"/>
        <v>-450000</v>
      </c>
      <c r="AD5" s="15">
        <f t="shared" si="0"/>
        <v>-300000</v>
      </c>
      <c r="AE5" s="15">
        <f t="shared" si="0"/>
        <v>-7000000</v>
      </c>
      <c r="AF5" s="15">
        <f t="shared" si="0"/>
        <v>-2000000</v>
      </c>
      <c r="AG5" s="15">
        <f t="shared" si="0"/>
        <v>-2000000</v>
      </c>
      <c r="AH5" s="15">
        <f t="shared" si="0"/>
        <v>-500000</v>
      </c>
      <c r="AI5" s="15">
        <f t="shared" si="0"/>
        <v>-102000</v>
      </c>
      <c r="AJ5" s="15">
        <f t="shared" si="0"/>
        <v>-400000</v>
      </c>
      <c r="AK5" s="15">
        <f t="shared" si="0"/>
        <v>-500000</v>
      </c>
      <c r="AL5" s="15">
        <f t="shared" si="0"/>
        <v>-110000</v>
      </c>
      <c r="AM5" s="15">
        <f t="shared" si="0"/>
        <v>0</v>
      </c>
      <c r="AN5" s="15">
        <f t="shared" si="0"/>
        <v>-7345000</v>
      </c>
      <c r="AO5" s="15">
        <f t="shared" si="0"/>
        <v>-2625000</v>
      </c>
      <c r="AP5" s="15">
        <f t="shared" si="0"/>
        <v>-1000000</v>
      </c>
      <c r="AQ5" s="15">
        <f t="shared" si="0"/>
        <v>-226000</v>
      </c>
      <c r="AR5" s="15">
        <f t="shared" si="0"/>
        <v>-150000</v>
      </c>
      <c r="AS5" s="15">
        <f t="shared" si="0"/>
        <v>-500000</v>
      </c>
      <c r="AT5" s="15">
        <f t="shared" si="0"/>
        <v>-4000000</v>
      </c>
      <c r="AU5" s="15">
        <f t="shared" si="0"/>
        <v>0</v>
      </c>
      <c r="AV5" s="15">
        <f t="shared" si="0"/>
        <v>0</v>
      </c>
      <c r="AW5" s="15">
        <f t="shared" si="0"/>
        <v>0</v>
      </c>
      <c r="AX5" s="15">
        <f t="shared" si="0"/>
        <v>0</v>
      </c>
      <c r="AY5" s="15">
        <f t="shared" si="0"/>
        <v>0</v>
      </c>
      <c r="AZ5" s="15">
        <f t="shared" si="0"/>
        <v>0</v>
      </c>
      <c r="BA5" s="15">
        <f t="shared" si="0"/>
        <v>-213000</v>
      </c>
      <c r="BB5" s="15">
        <f t="shared" si="0"/>
        <v>-600000</v>
      </c>
      <c r="BC5" s="15">
        <f t="shared" si="0"/>
        <v>0</v>
      </c>
      <c r="BD5" s="15">
        <f t="shared" si="0"/>
        <v>0</v>
      </c>
      <c r="BE5" s="15">
        <f t="shared" si="0"/>
        <v>-30021000</v>
      </c>
      <c r="BF5" s="16">
        <f t="shared" si="0"/>
        <v>180326578.40000001</v>
      </c>
    </row>
    <row r="6" spans="1:58" x14ac:dyDescent="0.45">
      <c r="A6" s="17">
        <v>252</v>
      </c>
      <c r="B6" s="18" t="s">
        <v>105</v>
      </c>
      <c r="C6" s="19">
        <v>14254376</v>
      </c>
      <c r="D6" s="19">
        <v>-218893</v>
      </c>
      <c r="E6" s="19">
        <v>-69738</v>
      </c>
      <c r="F6" s="19">
        <f t="shared" ref="F6:F20" si="2">SUM(D6:E6)</f>
        <v>-288631</v>
      </c>
      <c r="G6" s="20"/>
      <c r="H6" s="20"/>
      <c r="I6" s="20"/>
      <c r="J6" s="20"/>
      <c r="K6" s="20"/>
      <c r="L6" s="20"/>
      <c r="M6" s="20"/>
      <c r="N6" s="19">
        <f>SUM(G6:M6)</f>
        <v>0</v>
      </c>
      <c r="O6" s="21">
        <v>0</v>
      </c>
      <c r="P6" s="21">
        <v>0</v>
      </c>
      <c r="Q6" s="21">
        <v>255</v>
      </c>
      <c r="R6" s="21">
        <v>0</v>
      </c>
      <c r="S6" s="19">
        <f>SUM(O6:R6)</f>
        <v>255</v>
      </c>
      <c r="T6" s="22">
        <f t="shared" ref="T6:T20" si="3">C6+F6+N6+S6</f>
        <v>13966000</v>
      </c>
      <c r="U6" s="23">
        <v>0</v>
      </c>
      <c r="V6" s="23">
        <v>0</v>
      </c>
      <c r="W6" s="23">
        <f>SUM(U6:V6)</f>
        <v>0</v>
      </c>
      <c r="X6" s="23">
        <v>-11258053</v>
      </c>
      <c r="Y6" s="23"/>
      <c r="Z6" s="23">
        <f>X6+Y6</f>
        <v>-11258053</v>
      </c>
      <c r="AA6" s="20">
        <v>0</v>
      </c>
      <c r="AB6" s="20">
        <v>0</v>
      </c>
      <c r="AC6" s="20">
        <v>-450000</v>
      </c>
      <c r="AD6" s="20">
        <v>0</v>
      </c>
      <c r="AE6" s="20">
        <v>0</v>
      </c>
      <c r="AF6" s="20">
        <v>0</v>
      </c>
      <c r="AG6" s="20"/>
      <c r="AH6" s="20">
        <v>0</v>
      </c>
      <c r="AI6" s="20">
        <v>0</v>
      </c>
      <c r="AJ6" s="20">
        <v>0</v>
      </c>
      <c r="AK6" s="20">
        <v>0</v>
      </c>
      <c r="AL6" s="20">
        <v>0</v>
      </c>
      <c r="AM6" s="20">
        <v>0</v>
      </c>
      <c r="AN6" s="20">
        <v>0</v>
      </c>
      <c r="AO6" s="20">
        <v>0</v>
      </c>
      <c r="AP6" s="20">
        <v>0</v>
      </c>
      <c r="AQ6" s="20">
        <v>0</v>
      </c>
      <c r="AR6" s="20">
        <v>0</v>
      </c>
      <c r="AS6" s="20">
        <v>0</v>
      </c>
      <c r="AT6" s="20">
        <v>0</v>
      </c>
      <c r="AU6" s="20">
        <v>0</v>
      </c>
      <c r="AV6" s="20">
        <v>0</v>
      </c>
      <c r="AW6" s="20"/>
      <c r="AX6" s="20">
        <v>0</v>
      </c>
      <c r="AY6" s="20">
        <v>0</v>
      </c>
      <c r="AZ6" s="20"/>
      <c r="BA6" s="20"/>
      <c r="BB6" s="20"/>
      <c r="BC6" s="20"/>
      <c r="BD6" s="20"/>
      <c r="BE6" s="23">
        <f t="shared" ref="BE6:BE20" si="4">SUM(AA6:BD6)</f>
        <v>-450000</v>
      </c>
      <c r="BF6" s="24">
        <f>T6+W6+Z6+BE6</f>
        <v>2257947</v>
      </c>
    </row>
    <row r="7" spans="1:58" x14ac:dyDescent="0.45">
      <c r="A7" s="25">
        <v>254</v>
      </c>
      <c r="B7" s="26" t="s">
        <v>106</v>
      </c>
      <c r="C7" s="27">
        <v>209720751</v>
      </c>
      <c r="D7" s="27">
        <v>3948486</v>
      </c>
      <c r="E7" s="27">
        <v>-111747</v>
      </c>
      <c r="F7" s="27">
        <f t="shared" si="2"/>
        <v>3836739</v>
      </c>
      <c r="G7" s="28"/>
      <c r="H7" s="28"/>
      <c r="I7" s="28"/>
      <c r="J7" s="28"/>
      <c r="K7" s="28"/>
      <c r="L7" s="28"/>
      <c r="M7" s="28"/>
      <c r="N7" s="27">
        <f t="shared" ref="N7:N20" si="5">SUM(G7:M7)</f>
        <v>0</v>
      </c>
      <c r="O7" s="29">
        <v>0</v>
      </c>
      <c r="P7" s="29">
        <v>0</v>
      </c>
      <c r="Q7" s="29">
        <v>291</v>
      </c>
      <c r="R7" s="29">
        <v>0</v>
      </c>
      <c r="S7" s="27">
        <f t="shared" ref="S7:S20" si="6">SUM(O7:R7)</f>
        <v>291</v>
      </c>
      <c r="T7" s="30">
        <f t="shared" si="3"/>
        <v>213557781</v>
      </c>
      <c r="U7" s="31">
        <v>0</v>
      </c>
      <c r="V7" s="31">
        <v>0</v>
      </c>
      <c r="W7" s="31">
        <f t="shared" ref="W7:W20" si="7">SUM(U7:V7)</f>
        <v>0</v>
      </c>
      <c r="X7" s="31">
        <v>-194655532</v>
      </c>
      <c r="Y7" s="31"/>
      <c r="Z7" s="31">
        <f t="shared" ref="Z7:Z20" si="8">X7+Y7</f>
        <v>-194655532</v>
      </c>
      <c r="AA7" s="28">
        <v>0</v>
      </c>
      <c r="AB7" s="28">
        <v>0</v>
      </c>
      <c r="AC7" s="28">
        <v>0</v>
      </c>
      <c r="AD7" s="28">
        <v>-300000</v>
      </c>
      <c r="AE7" s="28">
        <v>0</v>
      </c>
      <c r="AF7" s="28">
        <v>0</v>
      </c>
      <c r="AG7" s="28"/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0</v>
      </c>
      <c r="AU7" s="28">
        <v>0</v>
      </c>
      <c r="AV7" s="28">
        <v>0</v>
      </c>
      <c r="AW7" s="28"/>
      <c r="AX7" s="28">
        <v>0</v>
      </c>
      <c r="AY7" s="28">
        <v>0</v>
      </c>
      <c r="AZ7" s="28"/>
      <c r="BA7" s="28"/>
      <c r="BB7" s="28"/>
      <c r="BC7" s="28"/>
      <c r="BD7" s="28"/>
      <c r="BE7" s="31">
        <f t="shared" si="4"/>
        <v>-300000</v>
      </c>
      <c r="BF7" s="32">
        <f t="shared" ref="BF7:BF20" si="9">T7+W7+Z7+BE7</f>
        <v>18602249</v>
      </c>
    </row>
    <row r="8" spans="1:58" x14ac:dyDescent="0.45">
      <c r="A8" s="25">
        <v>256</v>
      </c>
      <c r="B8" s="26" t="s">
        <v>107</v>
      </c>
      <c r="C8" s="27">
        <v>36053141</v>
      </c>
      <c r="D8" s="27">
        <v>635651</v>
      </c>
      <c r="E8" s="27">
        <v>85781</v>
      </c>
      <c r="F8" s="27">
        <f t="shared" si="2"/>
        <v>721432</v>
      </c>
      <c r="G8" s="28"/>
      <c r="H8" s="28"/>
      <c r="I8" s="28"/>
      <c r="J8" s="28"/>
      <c r="K8" s="28"/>
      <c r="L8" s="28"/>
      <c r="M8" s="28"/>
      <c r="N8" s="27">
        <f t="shared" si="5"/>
        <v>0</v>
      </c>
      <c r="O8" s="29">
        <v>366215.4</v>
      </c>
      <c r="P8" s="29">
        <v>0</v>
      </c>
      <c r="Q8" s="29">
        <v>390</v>
      </c>
      <c r="R8" s="29">
        <v>0</v>
      </c>
      <c r="S8" s="27">
        <f t="shared" si="6"/>
        <v>366605.4</v>
      </c>
      <c r="T8" s="30">
        <f t="shared" si="3"/>
        <v>37141178.399999999</v>
      </c>
      <c r="U8" s="31">
        <v>0</v>
      </c>
      <c r="V8" s="31">
        <v>0</v>
      </c>
      <c r="W8" s="31">
        <f t="shared" si="7"/>
        <v>0</v>
      </c>
      <c r="X8" s="31">
        <v>-27362630</v>
      </c>
      <c r="Y8" s="31"/>
      <c r="Z8" s="31">
        <f t="shared" si="8"/>
        <v>-27362630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/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0</v>
      </c>
      <c r="AU8" s="28">
        <v>0</v>
      </c>
      <c r="AV8" s="28">
        <v>0</v>
      </c>
      <c r="AW8" s="28"/>
      <c r="AX8" s="28">
        <v>0</v>
      </c>
      <c r="AY8" s="28">
        <v>0</v>
      </c>
      <c r="AZ8" s="28"/>
      <c r="BA8" s="28"/>
      <c r="BB8" s="28"/>
      <c r="BC8" s="28"/>
      <c r="BD8" s="28"/>
      <c r="BE8" s="31">
        <f t="shared" si="4"/>
        <v>0</v>
      </c>
      <c r="BF8" s="32">
        <f t="shared" si="9"/>
        <v>9778548.3999999985</v>
      </c>
    </row>
    <row r="9" spans="1:58" x14ac:dyDescent="0.45">
      <c r="A9" s="25">
        <v>258</v>
      </c>
      <c r="B9" s="26" t="s">
        <v>108</v>
      </c>
      <c r="C9" s="27">
        <v>17902131</v>
      </c>
      <c r="D9" s="27">
        <v>1191069</v>
      </c>
      <c r="E9" s="27">
        <v>-309822</v>
      </c>
      <c r="F9" s="27">
        <f t="shared" si="2"/>
        <v>881247</v>
      </c>
      <c r="G9" s="28"/>
      <c r="H9" s="28"/>
      <c r="I9" s="28"/>
      <c r="J9" s="28"/>
      <c r="K9" s="28"/>
      <c r="L9" s="28"/>
      <c r="M9" s="28"/>
      <c r="N9" s="27">
        <f t="shared" si="5"/>
        <v>0</v>
      </c>
      <c r="O9" s="29">
        <v>0</v>
      </c>
      <c r="P9" s="29">
        <v>0</v>
      </c>
      <c r="Q9" s="29">
        <v>227</v>
      </c>
      <c r="R9" s="29">
        <v>0</v>
      </c>
      <c r="S9" s="27">
        <f t="shared" si="6"/>
        <v>227</v>
      </c>
      <c r="T9" s="30">
        <f t="shared" si="3"/>
        <v>18783605</v>
      </c>
      <c r="U9" s="31">
        <v>0</v>
      </c>
      <c r="V9" s="31">
        <v>0</v>
      </c>
      <c r="W9" s="31">
        <f t="shared" si="7"/>
        <v>0</v>
      </c>
      <c r="X9" s="31">
        <v>-12831708</v>
      </c>
      <c r="Y9" s="31"/>
      <c r="Z9" s="31">
        <f t="shared" si="8"/>
        <v>-12831708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/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8">
        <v>0</v>
      </c>
      <c r="AW9" s="28"/>
      <c r="AX9" s="28">
        <v>0</v>
      </c>
      <c r="AY9" s="28">
        <v>0</v>
      </c>
      <c r="AZ9" s="28"/>
      <c r="BA9" s="28"/>
      <c r="BB9" s="28"/>
      <c r="BC9" s="28"/>
      <c r="BD9" s="28"/>
      <c r="BE9" s="31">
        <f t="shared" si="4"/>
        <v>0</v>
      </c>
      <c r="BF9" s="32">
        <f t="shared" si="9"/>
        <v>5951897</v>
      </c>
    </row>
    <row r="10" spans="1:58" x14ac:dyDescent="0.45">
      <c r="A10" s="25">
        <v>260</v>
      </c>
      <c r="B10" s="26" t="s">
        <v>109</v>
      </c>
      <c r="C10" s="27">
        <v>95698661</v>
      </c>
      <c r="D10" s="27">
        <v>2596021</v>
      </c>
      <c r="E10" s="27">
        <v>73146</v>
      </c>
      <c r="F10" s="27">
        <f t="shared" si="2"/>
        <v>2669167</v>
      </c>
      <c r="G10" s="28"/>
      <c r="H10" s="28"/>
      <c r="I10" s="28">
        <v>2000000</v>
      </c>
      <c r="J10" s="28"/>
      <c r="K10" s="28"/>
      <c r="L10" s="28"/>
      <c r="M10" s="28"/>
      <c r="N10" s="27">
        <f t="shared" si="5"/>
        <v>2000000</v>
      </c>
      <c r="O10" s="29">
        <v>0</v>
      </c>
      <c r="P10" s="29">
        <v>0</v>
      </c>
      <c r="Q10" s="29">
        <v>318</v>
      </c>
      <c r="R10" s="29">
        <v>0</v>
      </c>
      <c r="S10" s="27">
        <f t="shared" si="6"/>
        <v>318</v>
      </c>
      <c r="T10" s="30">
        <f t="shared" si="3"/>
        <v>100368146</v>
      </c>
      <c r="U10" s="31">
        <v>0</v>
      </c>
      <c r="V10" s="31">
        <v>0</v>
      </c>
      <c r="W10" s="31">
        <f t="shared" si="7"/>
        <v>0</v>
      </c>
      <c r="X10" s="31">
        <v>-48871054</v>
      </c>
      <c r="Y10" s="31"/>
      <c r="Z10" s="31">
        <f t="shared" si="8"/>
        <v>-48871054</v>
      </c>
      <c r="AA10" s="28">
        <v>0</v>
      </c>
      <c r="AB10" s="28">
        <v>0</v>
      </c>
      <c r="AC10" s="28">
        <v>0</v>
      </c>
      <c r="AD10" s="28">
        <v>0</v>
      </c>
      <c r="AE10" s="28">
        <v>-7000000</v>
      </c>
      <c r="AF10" s="28">
        <v>-2000000</v>
      </c>
      <c r="AG10" s="28">
        <v>-2000000</v>
      </c>
      <c r="AH10" s="28">
        <v>-500000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0</v>
      </c>
      <c r="AW10" s="28"/>
      <c r="AX10" s="28">
        <v>0</v>
      </c>
      <c r="AY10" s="28">
        <v>0</v>
      </c>
      <c r="AZ10" s="28"/>
      <c r="BA10" s="28"/>
      <c r="BB10" s="28"/>
      <c r="BC10" s="28"/>
      <c r="BD10" s="28"/>
      <c r="BE10" s="31">
        <f t="shared" si="4"/>
        <v>-11500000</v>
      </c>
      <c r="BF10" s="32">
        <f t="shared" si="9"/>
        <v>39997092</v>
      </c>
    </row>
    <row r="11" spans="1:58" x14ac:dyDescent="0.45">
      <c r="A11" s="25">
        <v>263</v>
      </c>
      <c r="B11" s="26" t="s">
        <v>110</v>
      </c>
      <c r="C11" s="27">
        <v>37539611</v>
      </c>
      <c r="D11" s="27">
        <v>-175487</v>
      </c>
      <c r="E11" s="27">
        <v>6608</v>
      </c>
      <c r="F11" s="27">
        <f t="shared" si="2"/>
        <v>-168879</v>
      </c>
      <c r="G11" s="28"/>
      <c r="H11" s="28"/>
      <c r="I11" s="28"/>
      <c r="J11" s="28"/>
      <c r="K11" s="28"/>
      <c r="L11" s="28"/>
      <c r="M11" s="28"/>
      <c r="N11" s="27">
        <f t="shared" si="5"/>
        <v>0</v>
      </c>
      <c r="O11" s="29">
        <v>0</v>
      </c>
      <c r="P11" s="29">
        <v>0</v>
      </c>
      <c r="Q11" s="29">
        <v>320</v>
      </c>
      <c r="R11" s="29">
        <v>0</v>
      </c>
      <c r="S11" s="27">
        <f t="shared" si="6"/>
        <v>320</v>
      </c>
      <c r="T11" s="30">
        <f t="shared" si="3"/>
        <v>37371052</v>
      </c>
      <c r="U11" s="31">
        <v>0</v>
      </c>
      <c r="V11" s="31">
        <v>0</v>
      </c>
      <c r="W11" s="31">
        <f t="shared" si="7"/>
        <v>0</v>
      </c>
      <c r="X11" s="31">
        <v>-17961626</v>
      </c>
      <c r="Y11" s="31"/>
      <c r="Z11" s="31">
        <f t="shared" si="8"/>
        <v>-17961626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/>
      <c r="AH11" s="28">
        <v>0</v>
      </c>
      <c r="AI11" s="28">
        <v>-102000</v>
      </c>
      <c r="AJ11" s="28">
        <v>-400000</v>
      </c>
      <c r="AK11" s="28">
        <v>0</v>
      </c>
      <c r="AL11" s="28">
        <v>0</v>
      </c>
      <c r="AM11" s="28">
        <v>0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0</v>
      </c>
      <c r="AU11" s="28">
        <v>0</v>
      </c>
      <c r="AV11" s="28">
        <v>0</v>
      </c>
      <c r="AW11" s="28"/>
      <c r="AX11" s="28">
        <v>0</v>
      </c>
      <c r="AY11" s="28">
        <v>0</v>
      </c>
      <c r="AZ11" s="28"/>
      <c r="BA11" s="28"/>
      <c r="BB11" s="28"/>
      <c r="BC11" s="28"/>
      <c r="BD11" s="28"/>
      <c r="BE11" s="31">
        <f t="shared" si="4"/>
        <v>-502000</v>
      </c>
      <c r="BF11" s="32">
        <f t="shared" si="9"/>
        <v>18907426</v>
      </c>
    </row>
    <row r="12" spans="1:58" x14ac:dyDescent="0.45">
      <c r="A12" s="25">
        <v>267</v>
      </c>
      <c r="B12" s="26" t="s">
        <v>111</v>
      </c>
      <c r="C12" s="27">
        <v>9614661</v>
      </c>
      <c r="D12" s="27">
        <v>1769665</v>
      </c>
      <c r="E12" s="27">
        <v>-6403</v>
      </c>
      <c r="F12" s="27">
        <f t="shared" si="2"/>
        <v>1763262</v>
      </c>
      <c r="G12" s="28"/>
      <c r="H12" s="28"/>
      <c r="I12" s="28"/>
      <c r="J12" s="28"/>
      <c r="K12" s="28"/>
      <c r="L12" s="28"/>
      <c r="M12" s="28"/>
      <c r="N12" s="27">
        <f t="shared" si="5"/>
        <v>0</v>
      </c>
      <c r="O12" s="29">
        <v>0</v>
      </c>
      <c r="P12" s="29">
        <v>0</v>
      </c>
      <c r="Q12" s="29">
        <v>262</v>
      </c>
      <c r="R12" s="29">
        <v>0</v>
      </c>
      <c r="S12" s="27">
        <f t="shared" si="6"/>
        <v>262</v>
      </c>
      <c r="T12" s="30">
        <f t="shared" si="3"/>
        <v>11378185</v>
      </c>
      <c r="U12" s="31">
        <v>0</v>
      </c>
      <c r="V12" s="31">
        <v>0</v>
      </c>
      <c r="W12" s="31">
        <f t="shared" si="7"/>
        <v>0</v>
      </c>
      <c r="X12" s="31">
        <v>-9383127</v>
      </c>
      <c r="Y12" s="31"/>
      <c r="Z12" s="31">
        <f t="shared" si="8"/>
        <v>-9383127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/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/>
      <c r="AX12" s="28">
        <v>0</v>
      </c>
      <c r="AY12" s="28">
        <v>0</v>
      </c>
      <c r="AZ12" s="28"/>
      <c r="BA12" s="28"/>
      <c r="BB12" s="28"/>
      <c r="BC12" s="28"/>
      <c r="BD12" s="28"/>
      <c r="BE12" s="31">
        <f t="shared" si="4"/>
        <v>0</v>
      </c>
      <c r="BF12" s="32">
        <f t="shared" si="9"/>
        <v>1995058</v>
      </c>
    </row>
    <row r="13" spans="1:58" x14ac:dyDescent="0.45">
      <c r="A13" s="25">
        <v>268</v>
      </c>
      <c r="B13" s="26" t="s">
        <v>112</v>
      </c>
      <c r="C13" s="27">
        <v>16086726</v>
      </c>
      <c r="D13" s="27">
        <v>168507</v>
      </c>
      <c r="E13" s="27">
        <v>321655</v>
      </c>
      <c r="F13" s="27">
        <f t="shared" si="2"/>
        <v>490162</v>
      </c>
      <c r="G13" s="28"/>
      <c r="H13" s="28"/>
      <c r="I13" s="28"/>
      <c r="J13" s="28"/>
      <c r="K13" s="28"/>
      <c r="L13" s="28"/>
      <c r="M13" s="28"/>
      <c r="N13" s="27">
        <f t="shared" si="5"/>
        <v>0</v>
      </c>
      <c r="O13" s="29">
        <v>0</v>
      </c>
      <c r="P13" s="29">
        <v>0</v>
      </c>
      <c r="Q13" s="29">
        <v>345</v>
      </c>
      <c r="R13" s="29">
        <v>0</v>
      </c>
      <c r="S13" s="27">
        <f t="shared" si="6"/>
        <v>345</v>
      </c>
      <c r="T13" s="30">
        <f t="shared" si="3"/>
        <v>16577233</v>
      </c>
      <c r="U13" s="31">
        <v>0</v>
      </c>
      <c r="V13" s="31">
        <v>0</v>
      </c>
      <c r="W13" s="31">
        <f t="shared" si="7"/>
        <v>0</v>
      </c>
      <c r="X13" s="31">
        <v>-11744262</v>
      </c>
      <c r="Y13" s="31"/>
      <c r="Z13" s="31">
        <f t="shared" si="8"/>
        <v>-11744262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/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/>
      <c r="AX13" s="28">
        <v>0</v>
      </c>
      <c r="AY13" s="28">
        <v>0</v>
      </c>
      <c r="AZ13" s="28"/>
      <c r="BA13" s="28"/>
      <c r="BB13" s="28"/>
      <c r="BC13" s="28"/>
      <c r="BD13" s="28"/>
      <c r="BE13" s="31">
        <f t="shared" si="4"/>
        <v>0</v>
      </c>
      <c r="BF13" s="32">
        <f t="shared" si="9"/>
        <v>4832971</v>
      </c>
    </row>
    <row r="14" spans="1:58" x14ac:dyDescent="0.45">
      <c r="A14" s="25">
        <v>270</v>
      </c>
      <c r="B14" s="26" t="s">
        <v>113</v>
      </c>
      <c r="C14" s="27">
        <v>7604298</v>
      </c>
      <c r="D14" s="27">
        <v>-784800</v>
      </c>
      <c r="E14" s="27">
        <v>-13183</v>
      </c>
      <c r="F14" s="27">
        <f t="shared" si="2"/>
        <v>-797983</v>
      </c>
      <c r="G14" s="28"/>
      <c r="H14" s="28"/>
      <c r="I14" s="28"/>
      <c r="J14" s="28"/>
      <c r="K14" s="28"/>
      <c r="L14" s="28"/>
      <c r="M14" s="28"/>
      <c r="N14" s="27">
        <f t="shared" si="5"/>
        <v>0</v>
      </c>
      <c r="O14" s="29">
        <v>0</v>
      </c>
      <c r="P14" s="29">
        <v>0</v>
      </c>
      <c r="Q14" s="29">
        <v>496</v>
      </c>
      <c r="R14" s="29">
        <v>0</v>
      </c>
      <c r="S14" s="27">
        <f t="shared" si="6"/>
        <v>496</v>
      </c>
      <c r="T14" s="30">
        <f t="shared" si="3"/>
        <v>6806811</v>
      </c>
      <c r="U14" s="31">
        <v>0</v>
      </c>
      <c r="V14" s="31">
        <v>0</v>
      </c>
      <c r="W14" s="31">
        <f t="shared" si="7"/>
        <v>0</v>
      </c>
      <c r="X14" s="31">
        <v>-4794013</v>
      </c>
      <c r="Y14" s="31"/>
      <c r="Z14" s="31">
        <f t="shared" si="8"/>
        <v>-4794013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/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0</v>
      </c>
      <c r="AW14" s="28"/>
      <c r="AX14" s="28">
        <v>0</v>
      </c>
      <c r="AY14" s="28">
        <v>0</v>
      </c>
      <c r="AZ14" s="28"/>
      <c r="BA14" s="28"/>
      <c r="BB14" s="28"/>
      <c r="BC14" s="28"/>
      <c r="BD14" s="28"/>
      <c r="BE14" s="31">
        <f t="shared" si="4"/>
        <v>0</v>
      </c>
      <c r="BF14" s="32">
        <f t="shared" si="9"/>
        <v>2012798</v>
      </c>
    </row>
    <row r="15" spans="1:58" x14ac:dyDescent="0.45">
      <c r="A15" s="25">
        <v>272</v>
      </c>
      <c r="B15" s="26" t="s">
        <v>114</v>
      </c>
      <c r="C15" s="27">
        <v>9381894</v>
      </c>
      <c r="D15" s="27">
        <v>113890</v>
      </c>
      <c r="E15" s="27">
        <v>74304</v>
      </c>
      <c r="F15" s="27">
        <f t="shared" si="2"/>
        <v>188194</v>
      </c>
      <c r="G15" s="28"/>
      <c r="H15" s="28"/>
      <c r="I15" s="28"/>
      <c r="J15" s="28"/>
      <c r="K15" s="28"/>
      <c r="L15" s="28"/>
      <c r="M15" s="28"/>
      <c r="N15" s="27">
        <f t="shared" si="5"/>
        <v>0</v>
      </c>
      <c r="O15" s="29">
        <v>0</v>
      </c>
      <c r="P15" s="29">
        <v>0</v>
      </c>
      <c r="Q15" s="29">
        <v>273</v>
      </c>
      <c r="R15" s="29">
        <v>0</v>
      </c>
      <c r="S15" s="27">
        <f t="shared" si="6"/>
        <v>273</v>
      </c>
      <c r="T15" s="30">
        <f t="shared" si="3"/>
        <v>9570361</v>
      </c>
      <c r="U15" s="31">
        <v>0</v>
      </c>
      <c r="V15" s="31">
        <v>0</v>
      </c>
      <c r="W15" s="31">
        <f t="shared" si="7"/>
        <v>0</v>
      </c>
      <c r="X15" s="31">
        <v>-5395978</v>
      </c>
      <c r="Y15" s="31"/>
      <c r="Z15" s="31">
        <f t="shared" si="8"/>
        <v>-5395978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/>
      <c r="AH15" s="28">
        <v>0</v>
      </c>
      <c r="AI15" s="28">
        <v>0</v>
      </c>
      <c r="AJ15" s="28">
        <v>0</v>
      </c>
      <c r="AK15" s="28">
        <v>-500000</v>
      </c>
      <c r="AL15" s="28">
        <v>-110000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/>
      <c r="AX15" s="28">
        <v>0</v>
      </c>
      <c r="AY15" s="28">
        <v>0</v>
      </c>
      <c r="AZ15" s="28"/>
      <c r="BA15" s="28"/>
      <c r="BB15" s="28"/>
      <c r="BC15" s="28"/>
      <c r="BD15" s="28"/>
      <c r="BE15" s="31">
        <f t="shared" si="4"/>
        <v>-610000</v>
      </c>
      <c r="BF15" s="32">
        <f t="shared" si="9"/>
        <v>3564383</v>
      </c>
    </row>
    <row r="16" spans="1:58" x14ac:dyDescent="0.45">
      <c r="A16" s="25">
        <v>302</v>
      </c>
      <c r="B16" s="26" t="s">
        <v>115</v>
      </c>
      <c r="C16" s="27">
        <v>18334462</v>
      </c>
      <c r="D16" s="27">
        <v>-59713</v>
      </c>
      <c r="E16" s="27">
        <v>123999</v>
      </c>
      <c r="F16" s="27">
        <f t="shared" si="2"/>
        <v>64286</v>
      </c>
      <c r="G16" s="28"/>
      <c r="H16" s="28"/>
      <c r="I16" s="28"/>
      <c r="J16" s="28"/>
      <c r="K16" s="28"/>
      <c r="L16" s="28"/>
      <c r="M16" s="28"/>
      <c r="N16" s="27">
        <f t="shared" si="5"/>
        <v>0</v>
      </c>
      <c r="O16" s="29">
        <v>0</v>
      </c>
      <c r="P16" s="29">
        <v>0</v>
      </c>
      <c r="Q16" s="29">
        <v>306</v>
      </c>
      <c r="R16" s="29">
        <v>0</v>
      </c>
      <c r="S16" s="27">
        <f t="shared" si="6"/>
        <v>306</v>
      </c>
      <c r="T16" s="30">
        <f t="shared" si="3"/>
        <v>18399054</v>
      </c>
      <c r="U16" s="31">
        <v>0</v>
      </c>
      <c r="V16" s="31">
        <v>0</v>
      </c>
      <c r="W16" s="31">
        <f t="shared" si="7"/>
        <v>0</v>
      </c>
      <c r="X16" s="31">
        <v>-7925651</v>
      </c>
      <c r="Y16" s="31">
        <v>-541642</v>
      </c>
      <c r="Z16" s="31">
        <f t="shared" si="8"/>
        <v>-8467293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/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/>
      <c r="AX16" s="28">
        <v>0</v>
      </c>
      <c r="AY16" s="28">
        <v>0</v>
      </c>
      <c r="AZ16" s="28"/>
      <c r="BA16" s="28"/>
      <c r="BB16" s="28"/>
      <c r="BC16" s="28"/>
      <c r="BD16" s="28"/>
      <c r="BE16" s="31">
        <f t="shared" si="4"/>
        <v>0</v>
      </c>
      <c r="BF16" s="32">
        <f t="shared" si="9"/>
        <v>9931761</v>
      </c>
    </row>
    <row r="17" spans="1:58" x14ac:dyDescent="0.45">
      <c r="A17" s="25">
        <v>304</v>
      </c>
      <c r="B17" s="26" t="s">
        <v>116</v>
      </c>
      <c r="C17" s="27">
        <v>95875596</v>
      </c>
      <c r="D17" s="27">
        <v>42139</v>
      </c>
      <c r="E17" s="27">
        <v>337026</v>
      </c>
      <c r="F17" s="27">
        <f t="shared" si="2"/>
        <v>379165</v>
      </c>
      <c r="G17" s="28">
        <v>213000</v>
      </c>
      <c r="H17" s="28">
        <v>600000</v>
      </c>
      <c r="I17" s="28"/>
      <c r="J17" s="28"/>
      <c r="K17" s="28"/>
      <c r="L17" s="28"/>
      <c r="M17" s="28"/>
      <c r="N17" s="27">
        <f t="shared" si="5"/>
        <v>813000</v>
      </c>
      <c r="O17" s="29">
        <v>0</v>
      </c>
      <c r="P17" s="29">
        <v>0</v>
      </c>
      <c r="Q17" s="29">
        <v>297</v>
      </c>
      <c r="R17" s="29">
        <v>0</v>
      </c>
      <c r="S17" s="27">
        <f t="shared" si="6"/>
        <v>297</v>
      </c>
      <c r="T17" s="30">
        <f t="shared" si="3"/>
        <v>97068058</v>
      </c>
      <c r="U17" s="31">
        <v>0</v>
      </c>
      <c r="V17" s="31">
        <v>0</v>
      </c>
      <c r="W17" s="31">
        <f t="shared" si="7"/>
        <v>0</v>
      </c>
      <c r="X17" s="31">
        <v>-32320986</v>
      </c>
      <c r="Y17" s="31">
        <f>-795395-320000</f>
        <v>-1115395</v>
      </c>
      <c r="Z17" s="31">
        <f t="shared" si="8"/>
        <v>-33436381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/>
      <c r="AH17" s="28">
        <v>0</v>
      </c>
      <c r="AI17" s="28">
        <v>0</v>
      </c>
      <c r="AJ17" s="28">
        <v>0</v>
      </c>
      <c r="AK17" s="28">
        <v>0</v>
      </c>
      <c r="AL17" s="28">
        <v>0</v>
      </c>
      <c r="AM17" s="28">
        <v>0</v>
      </c>
      <c r="AN17" s="28">
        <v>-7345000</v>
      </c>
      <c r="AO17" s="28">
        <v>-2625000</v>
      </c>
      <c r="AP17" s="28">
        <v>-1000000</v>
      </c>
      <c r="AQ17" s="28">
        <v>-226000</v>
      </c>
      <c r="AR17" s="28">
        <v>-150000</v>
      </c>
      <c r="AS17" s="28">
        <v>-500000</v>
      </c>
      <c r="AT17" s="28">
        <v>-4000000</v>
      </c>
      <c r="AU17" s="28">
        <v>0</v>
      </c>
      <c r="AV17" s="28">
        <v>0</v>
      </c>
      <c r="AW17" s="28"/>
      <c r="AX17" s="28">
        <v>0</v>
      </c>
      <c r="AY17" s="28">
        <v>0</v>
      </c>
      <c r="AZ17" s="28"/>
      <c r="BA17" s="28">
        <v>-213000</v>
      </c>
      <c r="BB17" s="28">
        <v>-600000</v>
      </c>
      <c r="BC17" s="28"/>
      <c r="BD17" s="28"/>
      <c r="BE17" s="31">
        <f t="shared" si="4"/>
        <v>-16659000</v>
      </c>
      <c r="BF17" s="32">
        <f t="shared" si="9"/>
        <v>46972677</v>
      </c>
    </row>
    <row r="18" spans="1:58" x14ac:dyDescent="0.45">
      <c r="A18" s="25">
        <v>306</v>
      </c>
      <c r="B18" s="26" t="s">
        <v>117</v>
      </c>
      <c r="C18" s="27">
        <v>12100102</v>
      </c>
      <c r="D18" s="27">
        <v>188741</v>
      </c>
      <c r="E18" s="27">
        <v>36874</v>
      </c>
      <c r="F18" s="27">
        <f t="shared" si="2"/>
        <v>225615</v>
      </c>
      <c r="G18" s="28"/>
      <c r="H18" s="28"/>
      <c r="I18" s="28"/>
      <c r="J18" s="28"/>
      <c r="K18" s="28"/>
      <c r="L18" s="28"/>
      <c r="M18" s="28"/>
      <c r="N18" s="27">
        <f t="shared" si="5"/>
        <v>0</v>
      </c>
      <c r="O18" s="29">
        <v>0</v>
      </c>
      <c r="P18" s="29">
        <v>0</v>
      </c>
      <c r="Q18" s="29">
        <v>351</v>
      </c>
      <c r="R18" s="29">
        <v>0</v>
      </c>
      <c r="S18" s="27">
        <f t="shared" si="6"/>
        <v>351</v>
      </c>
      <c r="T18" s="30">
        <f t="shared" si="3"/>
        <v>12326068</v>
      </c>
      <c r="U18" s="31">
        <v>0</v>
      </c>
      <c r="V18" s="31">
        <v>0</v>
      </c>
      <c r="W18" s="31">
        <f t="shared" si="7"/>
        <v>0</v>
      </c>
      <c r="X18" s="31">
        <v>-4954597</v>
      </c>
      <c r="Y18" s="31"/>
      <c r="Z18" s="31">
        <f t="shared" si="8"/>
        <v>-4954597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/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/>
      <c r="AX18" s="28">
        <v>0</v>
      </c>
      <c r="AY18" s="28">
        <v>0</v>
      </c>
      <c r="AZ18" s="28"/>
      <c r="BA18" s="28"/>
      <c r="BB18" s="28"/>
      <c r="BC18" s="28"/>
      <c r="BD18" s="28"/>
      <c r="BE18" s="31">
        <f t="shared" si="4"/>
        <v>0</v>
      </c>
      <c r="BF18" s="32">
        <f t="shared" si="9"/>
        <v>7371471</v>
      </c>
    </row>
    <row r="19" spans="1:58" x14ac:dyDescent="0.45">
      <c r="A19" s="25">
        <v>308</v>
      </c>
      <c r="B19" s="26" t="s">
        <v>118</v>
      </c>
      <c r="C19" s="27">
        <v>12173446</v>
      </c>
      <c r="D19" s="27">
        <v>1137919</v>
      </c>
      <c r="E19" s="27">
        <v>215340</v>
      </c>
      <c r="F19" s="27">
        <f t="shared" si="2"/>
        <v>1353259</v>
      </c>
      <c r="G19" s="28"/>
      <c r="H19" s="28"/>
      <c r="I19" s="28"/>
      <c r="J19" s="28"/>
      <c r="K19" s="28"/>
      <c r="L19" s="28"/>
      <c r="M19" s="28"/>
      <c r="N19" s="27">
        <f t="shared" si="5"/>
        <v>0</v>
      </c>
      <c r="O19" s="29">
        <v>0</v>
      </c>
      <c r="P19" s="29">
        <v>0</v>
      </c>
      <c r="Q19" s="29">
        <v>306</v>
      </c>
      <c r="R19" s="29">
        <v>0</v>
      </c>
      <c r="S19" s="27">
        <f t="shared" si="6"/>
        <v>306</v>
      </c>
      <c r="T19" s="30">
        <f t="shared" si="3"/>
        <v>13527011</v>
      </c>
      <c r="U19" s="31">
        <v>0</v>
      </c>
      <c r="V19" s="31">
        <v>0</v>
      </c>
      <c r="W19" s="31">
        <f t="shared" si="7"/>
        <v>0</v>
      </c>
      <c r="X19" s="31">
        <v>-9551098</v>
      </c>
      <c r="Y19" s="31"/>
      <c r="Z19" s="31">
        <f t="shared" si="8"/>
        <v>-9551098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/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/>
      <c r="AX19" s="28">
        <v>0</v>
      </c>
      <c r="AY19" s="28">
        <v>0</v>
      </c>
      <c r="AZ19" s="28"/>
      <c r="BA19" s="28"/>
      <c r="BB19" s="28"/>
      <c r="BC19" s="28"/>
      <c r="BD19" s="28"/>
      <c r="BE19" s="31">
        <f t="shared" si="4"/>
        <v>0</v>
      </c>
      <c r="BF19" s="32">
        <f t="shared" si="9"/>
        <v>3975913</v>
      </c>
    </row>
    <row r="20" spans="1:58" x14ac:dyDescent="0.45">
      <c r="A20" s="33">
        <v>310</v>
      </c>
      <c r="B20" s="34" t="s">
        <v>119</v>
      </c>
      <c r="C20" s="35">
        <v>17824308</v>
      </c>
      <c r="D20" s="35">
        <v>1385191</v>
      </c>
      <c r="E20" s="35">
        <v>159773</v>
      </c>
      <c r="F20" s="35">
        <f t="shared" si="2"/>
        <v>1544964</v>
      </c>
      <c r="G20" s="36"/>
      <c r="H20" s="36"/>
      <c r="I20" s="36"/>
      <c r="J20" s="36"/>
      <c r="K20" s="36"/>
      <c r="L20" s="36"/>
      <c r="M20" s="36"/>
      <c r="N20" s="35">
        <f t="shared" si="5"/>
        <v>0</v>
      </c>
      <c r="O20" s="37">
        <v>0</v>
      </c>
      <c r="P20" s="37">
        <v>0</v>
      </c>
      <c r="Q20" s="37">
        <v>300</v>
      </c>
      <c r="R20" s="37">
        <v>0</v>
      </c>
      <c r="S20" s="35">
        <f t="shared" si="6"/>
        <v>300</v>
      </c>
      <c r="T20" s="38">
        <f t="shared" si="3"/>
        <v>19369572</v>
      </c>
      <c r="U20" s="39">
        <v>0</v>
      </c>
      <c r="V20" s="39">
        <v>0</v>
      </c>
      <c r="W20" s="39">
        <f t="shared" si="7"/>
        <v>0</v>
      </c>
      <c r="X20" s="39">
        <v>-15195185</v>
      </c>
      <c r="Y20" s="39"/>
      <c r="Z20" s="39">
        <f t="shared" si="8"/>
        <v>-15195185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/>
      <c r="AH20" s="36">
        <v>0</v>
      </c>
      <c r="AI20" s="36">
        <v>0</v>
      </c>
      <c r="AJ20" s="36">
        <v>0</v>
      </c>
      <c r="AK20" s="36">
        <v>0</v>
      </c>
      <c r="AL20" s="36">
        <v>0</v>
      </c>
      <c r="AM20" s="36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36">
        <v>0</v>
      </c>
      <c r="AT20" s="36">
        <v>0</v>
      </c>
      <c r="AU20" s="36">
        <v>0</v>
      </c>
      <c r="AV20" s="36">
        <v>0</v>
      </c>
      <c r="AW20" s="36"/>
      <c r="AX20" s="36">
        <v>0</v>
      </c>
      <c r="AY20" s="36">
        <v>0</v>
      </c>
      <c r="AZ20" s="36"/>
      <c r="BA20" s="36"/>
      <c r="BB20" s="36"/>
      <c r="BC20" s="36"/>
      <c r="BD20" s="36"/>
      <c r="BE20" s="39">
        <f t="shared" si="4"/>
        <v>0</v>
      </c>
      <c r="BF20" s="40">
        <f t="shared" si="9"/>
        <v>4174387</v>
      </c>
    </row>
    <row r="21" spans="1:58" x14ac:dyDescent="0.45">
      <c r="A21" s="41"/>
      <c r="B21" s="42" t="s">
        <v>120</v>
      </c>
      <c r="C21" s="15">
        <f>+C22+C33+C39</f>
        <v>250898689</v>
      </c>
      <c r="D21" s="15">
        <f t="shared" ref="D21:BF21" si="10">+D22+D33+D39</f>
        <v>279510</v>
      </c>
      <c r="E21" s="15">
        <f t="shared" si="10"/>
        <v>16011</v>
      </c>
      <c r="F21" s="15">
        <f t="shared" si="10"/>
        <v>295521</v>
      </c>
      <c r="G21" s="12">
        <f t="shared" si="10"/>
        <v>0</v>
      </c>
      <c r="H21" s="12">
        <f t="shared" si="10"/>
        <v>0</v>
      </c>
      <c r="I21" s="12">
        <f t="shared" si="10"/>
        <v>0</v>
      </c>
      <c r="J21" s="12">
        <f t="shared" si="10"/>
        <v>0</v>
      </c>
      <c r="K21" s="12">
        <f t="shared" si="10"/>
        <v>0</v>
      </c>
      <c r="L21" s="12">
        <f t="shared" si="10"/>
        <v>364000</v>
      </c>
      <c r="M21" s="12">
        <f t="shared" si="10"/>
        <v>135000</v>
      </c>
      <c r="N21" s="15">
        <f t="shared" si="10"/>
        <v>499000</v>
      </c>
      <c r="O21" s="13">
        <f t="shared" si="10"/>
        <v>2326252</v>
      </c>
      <c r="P21" s="13">
        <f t="shared" si="10"/>
        <v>0</v>
      </c>
      <c r="Q21" s="13">
        <f t="shared" si="10"/>
        <v>-428046</v>
      </c>
      <c r="R21" s="13">
        <f t="shared" si="10"/>
        <v>0</v>
      </c>
      <c r="S21" s="15">
        <f t="shared" si="10"/>
        <v>1898206</v>
      </c>
      <c r="T21" s="43">
        <f t="shared" si="10"/>
        <v>253591416</v>
      </c>
      <c r="U21" s="15">
        <f t="shared" si="10"/>
        <v>-45892999</v>
      </c>
      <c r="V21" s="15">
        <f t="shared" si="10"/>
        <v>0</v>
      </c>
      <c r="W21" s="15">
        <f t="shared" si="10"/>
        <v>-45892999</v>
      </c>
      <c r="X21" s="15">
        <f t="shared" si="10"/>
        <v>-5871941</v>
      </c>
      <c r="Y21" s="15">
        <f t="shared" si="10"/>
        <v>0</v>
      </c>
      <c r="Z21" s="15">
        <f t="shared" si="10"/>
        <v>-5871941</v>
      </c>
      <c r="AA21" s="15">
        <f t="shared" si="10"/>
        <v>-200000</v>
      </c>
      <c r="AB21" s="15">
        <f t="shared" si="10"/>
        <v>-1350</v>
      </c>
      <c r="AC21" s="15">
        <f t="shared" si="10"/>
        <v>-50000</v>
      </c>
      <c r="AD21" s="15">
        <f t="shared" si="10"/>
        <v>0</v>
      </c>
      <c r="AE21" s="15">
        <f t="shared" si="10"/>
        <v>0</v>
      </c>
      <c r="AF21" s="15">
        <f t="shared" si="10"/>
        <v>0</v>
      </c>
      <c r="AG21" s="15">
        <f t="shared" si="10"/>
        <v>0</v>
      </c>
      <c r="AH21" s="15">
        <f t="shared" si="10"/>
        <v>0</v>
      </c>
      <c r="AI21" s="15">
        <f t="shared" si="10"/>
        <v>0</v>
      </c>
      <c r="AJ21" s="15">
        <f t="shared" si="10"/>
        <v>0</v>
      </c>
      <c r="AK21" s="15">
        <f t="shared" si="10"/>
        <v>0</v>
      </c>
      <c r="AL21" s="15">
        <f t="shared" si="10"/>
        <v>0</v>
      </c>
      <c r="AM21" s="15">
        <f t="shared" si="10"/>
        <v>0</v>
      </c>
      <c r="AN21" s="15">
        <f t="shared" si="10"/>
        <v>0</v>
      </c>
      <c r="AO21" s="15">
        <f t="shared" si="10"/>
        <v>0</v>
      </c>
      <c r="AP21" s="15">
        <f t="shared" si="10"/>
        <v>0</v>
      </c>
      <c r="AQ21" s="15">
        <f t="shared" si="10"/>
        <v>0</v>
      </c>
      <c r="AR21" s="15">
        <f t="shared" si="10"/>
        <v>0</v>
      </c>
      <c r="AS21" s="15">
        <f t="shared" si="10"/>
        <v>0</v>
      </c>
      <c r="AT21" s="15">
        <f t="shared" si="10"/>
        <v>0</v>
      </c>
      <c r="AU21" s="15">
        <f t="shared" si="10"/>
        <v>0</v>
      </c>
      <c r="AV21" s="15">
        <f t="shared" si="10"/>
        <v>0</v>
      </c>
      <c r="AW21" s="15">
        <f t="shared" si="10"/>
        <v>0</v>
      </c>
      <c r="AX21" s="15">
        <f t="shared" si="10"/>
        <v>0</v>
      </c>
      <c r="AY21" s="15">
        <f t="shared" si="10"/>
        <v>0</v>
      </c>
      <c r="AZ21" s="15">
        <f t="shared" si="10"/>
        <v>0</v>
      </c>
      <c r="BA21" s="15">
        <f t="shared" si="10"/>
        <v>0</v>
      </c>
      <c r="BB21" s="15">
        <f t="shared" si="10"/>
        <v>0</v>
      </c>
      <c r="BC21" s="15">
        <f t="shared" si="10"/>
        <v>-364000</v>
      </c>
      <c r="BD21" s="15">
        <f t="shared" si="10"/>
        <v>-135000</v>
      </c>
      <c r="BE21" s="15">
        <f t="shared" si="10"/>
        <v>-750350</v>
      </c>
      <c r="BF21" s="44">
        <f t="shared" si="10"/>
        <v>201076126</v>
      </c>
    </row>
    <row r="22" spans="1:58" x14ac:dyDescent="0.45">
      <c r="A22" s="45"/>
      <c r="B22" s="46" t="s">
        <v>121</v>
      </c>
      <c r="C22" s="47">
        <f>SUM(C23:C32)</f>
        <v>177570429</v>
      </c>
      <c r="D22" s="47">
        <f t="shared" ref="D22:BF22" si="11">SUM(D23:D32)</f>
        <v>4715</v>
      </c>
      <c r="E22" s="47">
        <f t="shared" si="11"/>
        <v>-389</v>
      </c>
      <c r="F22" s="47">
        <f t="shared" si="11"/>
        <v>4326</v>
      </c>
      <c r="G22" s="48">
        <f t="shared" si="11"/>
        <v>0</v>
      </c>
      <c r="H22" s="48">
        <f t="shared" si="11"/>
        <v>0</v>
      </c>
      <c r="I22" s="48">
        <f t="shared" si="11"/>
        <v>0</v>
      </c>
      <c r="J22" s="48">
        <f t="shared" si="11"/>
        <v>0</v>
      </c>
      <c r="K22" s="48">
        <f t="shared" si="11"/>
        <v>0</v>
      </c>
      <c r="L22" s="48">
        <f t="shared" si="11"/>
        <v>364000</v>
      </c>
      <c r="M22" s="48">
        <f t="shared" si="11"/>
        <v>135000</v>
      </c>
      <c r="N22" s="47">
        <f t="shared" si="11"/>
        <v>499000</v>
      </c>
      <c r="O22" s="49">
        <f t="shared" si="11"/>
        <v>2150252</v>
      </c>
      <c r="P22" s="49">
        <f t="shared" si="11"/>
        <v>2755371</v>
      </c>
      <c r="Q22" s="49">
        <f t="shared" si="11"/>
        <v>-234516</v>
      </c>
      <c r="R22" s="49">
        <f t="shared" si="11"/>
        <v>-28734</v>
      </c>
      <c r="S22" s="47">
        <f t="shared" si="11"/>
        <v>4642373</v>
      </c>
      <c r="T22" s="50">
        <f t="shared" si="11"/>
        <v>182716128</v>
      </c>
      <c r="U22" s="47">
        <f t="shared" si="11"/>
        <v>-45539487</v>
      </c>
      <c r="V22" s="47">
        <f t="shared" si="11"/>
        <v>-13000</v>
      </c>
      <c r="W22" s="47">
        <f t="shared" si="11"/>
        <v>-45552487</v>
      </c>
      <c r="X22" s="47">
        <f t="shared" si="11"/>
        <v>-375543</v>
      </c>
      <c r="Y22" s="47">
        <f t="shared" si="11"/>
        <v>0</v>
      </c>
      <c r="Z22" s="47">
        <f t="shared" si="11"/>
        <v>-375543</v>
      </c>
      <c r="AA22" s="47">
        <f t="shared" si="11"/>
        <v>0</v>
      </c>
      <c r="AB22" s="47">
        <f t="shared" si="11"/>
        <v>0</v>
      </c>
      <c r="AC22" s="47">
        <f t="shared" si="11"/>
        <v>0</v>
      </c>
      <c r="AD22" s="47">
        <f t="shared" si="11"/>
        <v>0</v>
      </c>
      <c r="AE22" s="47">
        <f t="shared" si="11"/>
        <v>0</v>
      </c>
      <c r="AF22" s="47">
        <f t="shared" si="11"/>
        <v>0</v>
      </c>
      <c r="AG22" s="47">
        <f t="shared" si="11"/>
        <v>0</v>
      </c>
      <c r="AH22" s="47">
        <f t="shared" si="11"/>
        <v>0</v>
      </c>
      <c r="AI22" s="47">
        <f t="shared" si="11"/>
        <v>0</v>
      </c>
      <c r="AJ22" s="47">
        <f t="shared" si="11"/>
        <v>0</v>
      </c>
      <c r="AK22" s="47">
        <f t="shared" si="11"/>
        <v>0</v>
      </c>
      <c r="AL22" s="47">
        <f t="shared" si="11"/>
        <v>0</v>
      </c>
      <c r="AM22" s="47">
        <f t="shared" si="11"/>
        <v>0</v>
      </c>
      <c r="AN22" s="47">
        <f t="shared" si="11"/>
        <v>0</v>
      </c>
      <c r="AO22" s="47">
        <f t="shared" si="11"/>
        <v>0</v>
      </c>
      <c r="AP22" s="47">
        <f t="shared" si="11"/>
        <v>0</v>
      </c>
      <c r="AQ22" s="47">
        <f t="shared" si="11"/>
        <v>0</v>
      </c>
      <c r="AR22" s="47">
        <f t="shared" si="11"/>
        <v>0</v>
      </c>
      <c r="AS22" s="47">
        <f t="shared" si="11"/>
        <v>0</v>
      </c>
      <c r="AT22" s="47">
        <f t="shared" si="11"/>
        <v>0</v>
      </c>
      <c r="AU22" s="47">
        <f t="shared" si="11"/>
        <v>0</v>
      </c>
      <c r="AV22" s="47">
        <f t="shared" si="11"/>
        <v>0</v>
      </c>
      <c r="AW22" s="47">
        <f t="shared" si="11"/>
        <v>0</v>
      </c>
      <c r="AX22" s="47">
        <f t="shared" si="11"/>
        <v>0</v>
      </c>
      <c r="AY22" s="47">
        <f t="shared" si="11"/>
        <v>0</v>
      </c>
      <c r="AZ22" s="47">
        <f t="shared" si="11"/>
        <v>0</v>
      </c>
      <c r="BA22" s="47">
        <f t="shared" si="11"/>
        <v>0</v>
      </c>
      <c r="BB22" s="47">
        <f t="shared" si="11"/>
        <v>0</v>
      </c>
      <c r="BC22" s="47">
        <f t="shared" si="11"/>
        <v>-364000</v>
      </c>
      <c r="BD22" s="47">
        <f t="shared" si="11"/>
        <v>-135000</v>
      </c>
      <c r="BE22" s="47">
        <f t="shared" si="11"/>
        <v>-499000</v>
      </c>
      <c r="BF22" s="51">
        <f t="shared" si="11"/>
        <v>136289098</v>
      </c>
    </row>
    <row r="23" spans="1:58" x14ac:dyDescent="0.45">
      <c r="A23" s="17">
        <v>200</v>
      </c>
      <c r="B23" s="18" t="s">
        <v>122</v>
      </c>
      <c r="C23" s="19">
        <v>5693267</v>
      </c>
      <c r="D23" s="19">
        <v>0</v>
      </c>
      <c r="E23" s="19">
        <v>0</v>
      </c>
      <c r="F23" s="19">
        <f t="shared" ref="F23:F32" si="12">SUM(D23:E23)</f>
        <v>0</v>
      </c>
      <c r="G23" s="20"/>
      <c r="H23" s="20"/>
      <c r="I23" s="20"/>
      <c r="J23" s="20"/>
      <c r="K23" s="20"/>
      <c r="L23" s="20"/>
      <c r="M23" s="20"/>
      <c r="N23" s="19">
        <f t="shared" ref="N23:N32" si="13">SUM(G23:M23)</f>
        <v>0</v>
      </c>
      <c r="O23" s="21">
        <v>0</v>
      </c>
      <c r="P23" s="21">
        <v>2755371</v>
      </c>
      <c r="Q23" s="21">
        <v>-40560</v>
      </c>
      <c r="R23" s="21">
        <v>-28734</v>
      </c>
      <c r="S23" s="19">
        <f t="shared" ref="S23:S32" si="14">SUM(O23:R23)</f>
        <v>2686077</v>
      </c>
      <c r="T23" s="22">
        <f t="shared" ref="T23:T32" si="15">C23+F23+N23+S23</f>
        <v>8379344</v>
      </c>
      <c r="U23" s="23">
        <v>-1651893</v>
      </c>
      <c r="V23" s="23">
        <v>-13000</v>
      </c>
      <c r="W23" s="23">
        <f t="shared" ref="W23:W32" si="16">SUM(U23:V23)</f>
        <v>-1664893</v>
      </c>
      <c r="X23" s="23">
        <v>0</v>
      </c>
      <c r="Y23" s="23"/>
      <c r="Z23" s="23">
        <f t="shared" ref="Z23:Z32" si="17">X23+Y23</f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/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/>
      <c r="AX23" s="20">
        <v>0</v>
      </c>
      <c r="AY23" s="20">
        <v>0</v>
      </c>
      <c r="AZ23" s="20"/>
      <c r="BA23" s="20"/>
      <c r="BB23" s="20"/>
      <c r="BC23" s="20"/>
      <c r="BD23" s="20"/>
      <c r="BE23" s="23">
        <f t="shared" ref="BE23:BE32" si="18">SUM(AA23:BD23)</f>
        <v>0</v>
      </c>
      <c r="BF23" s="24">
        <f t="shared" ref="BF23:BF32" si="19">T23+W23+Z23+BE23</f>
        <v>6714451</v>
      </c>
    </row>
    <row r="24" spans="1:58" x14ac:dyDescent="0.45">
      <c r="A24" s="25">
        <v>201</v>
      </c>
      <c r="B24" s="26" t="s">
        <v>123</v>
      </c>
      <c r="C24" s="27">
        <v>4833269</v>
      </c>
      <c r="D24" s="27">
        <v>0</v>
      </c>
      <c r="E24" s="27">
        <v>0</v>
      </c>
      <c r="F24" s="27">
        <f t="shared" si="12"/>
        <v>0</v>
      </c>
      <c r="G24" s="28"/>
      <c r="H24" s="28"/>
      <c r="I24" s="28"/>
      <c r="J24" s="28"/>
      <c r="K24" s="28"/>
      <c r="L24" s="28"/>
      <c r="M24" s="28"/>
      <c r="N24" s="27">
        <f t="shared" si="13"/>
        <v>0</v>
      </c>
      <c r="O24" s="29">
        <v>0</v>
      </c>
      <c r="P24" s="29">
        <v>0</v>
      </c>
      <c r="Q24" s="29">
        <v>3841</v>
      </c>
      <c r="R24" s="29">
        <v>0</v>
      </c>
      <c r="S24" s="27">
        <f t="shared" si="14"/>
        <v>3841</v>
      </c>
      <c r="T24" s="30">
        <f t="shared" si="15"/>
        <v>4837110</v>
      </c>
      <c r="U24" s="31">
        <v>-4152741</v>
      </c>
      <c r="V24" s="31">
        <v>0</v>
      </c>
      <c r="W24" s="31">
        <f t="shared" si="16"/>
        <v>-4152741</v>
      </c>
      <c r="X24" s="31">
        <v>0</v>
      </c>
      <c r="Y24" s="31"/>
      <c r="Z24" s="31">
        <f t="shared" si="17"/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/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/>
      <c r="AX24" s="28">
        <v>0</v>
      </c>
      <c r="AY24" s="28">
        <v>0</v>
      </c>
      <c r="AZ24" s="28"/>
      <c r="BA24" s="28"/>
      <c r="BB24" s="28"/>
      <c r="BC24" s="28"/>
      <c r="BD24" s="28"/>
      <c r="BE24" s="31">
        <f t="shared" si="18"/>
        <v>0</v>
      </c>
      <c r="BF24" s="32">
        <f t="shared" si="19"/>
        <v>684369</v>
      </c>
    </row>
    <row r="25" spans="1:58" x14ac:dyDescent="0.45">
      <c r="A25" s="25">
        <v>202</v>
      </c>
      <c r="B25" s="26" t="s">
        <v>124</v>
      </c>
      <c r="C25" s="52">
        <v>23348999</v>
      </c>
      <c r="D25" s="52">
        <v>4715</v>
      </c>
      <c r="E25" s="52">
        <v>-389</v>
      </c>
      <c r="F25" s="52">
        <f t="shared" si="12"/>
        <v>4326</v>
      </c>
      <c r="G25" s="53"/>
      <c r="H25" s="53"/>
      <c r="I25" s="53"/>
      <c r="J25" s="53"/>
      <c r="K25" s="53"/>
      <c r="L25" s="53">
        <v>84230</v>
      </c>
      <c r="M25" s="53"/>
      <c r="N25" s="52">
        <f t="shared" si="13"/>
        <v>84230</v>
      </c>
      <c r="O25" s="54">
        <v>0</v>
      </c>
      <c r="P25" s="54">
        <v>0</v>
      </c>
      <c r="Q25" s="54">
        <v>-178974</v>
      </c>
      <c r="R25" s="54">
        <v>0</v>
      </c>
      <c r="S25" s="52">
        <f t="shared" si="14"/>
        <v>-178974</v>
      </c>
      <c r="T25" s="30">
        <f t="shared" si="15"/>
        <v>23258581</v>
      </c>
      <c r="U25" s="55">
        <v>-422690</v>
      </c>
      <c r="V25" s="55">
        <v>0</v>
      </c>
      <c r="W25" s="55">
        <f t="shared" si="16"/>
        <v>-422690</v>
      </c>
      <c r="X25" s="55">
        <v>-375543</v>
      </c>
      <c r="Y25" s="55"/>
      <c r="Z25" s="55">
        <f t="shared" si="17"/>
        <v>-375543</v>
      </c>
      <c r="AA25" s="53">
        <v>0</v>
      </c>
      <c r="AB25" s="53">
        <v>0</v>
      </c>
      <c r="AC25" s="53">
        <v>0</v>
      </c>
      <c r="AD25" s="53">
        <v>0</v>
      </c>
      <c r="AE25" s="53">
        <v>0</v>
      </c>
      <c r="AF25" s="53">
        <v>0</v>
      </c>
      <c r="AG25" s="53"/>
      <c r="AH25" s="53">
        <v>0</v>
      </c>
      <c r="AI25" s="53">
        <v>0</v>
      </c>
      <c r="AJ25" s="53">
        <v>0</v>
      </c>
      <c r="AK25" s="53">
        <v>0</v>
      </c>
      <c r="AL25" s="53">
        <v>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3">
        <v>0</v>
      </c>
      <c r="AT25" s="53">
        <v>0</v>
      </c>
      <c r="AU25" s="53">
        <v>0</v>
      </c>
      <c r="AV25" s="53">
        <v>0</v>
      </c>
      <c r="AW25" s="53"/>
      <c r="AX25" s="53">
        <v>0</v>
      </c>
      <c r="AY25" s="53">
        <v>0</v>
      </c>
      <c r="AZ25" s="53"/>
      <c r="BA25" s="53"/>
      <c r="BB25" s="53"/>
      <c r="BC25" s="53">
        <v>-84230</v>
      </c>
      <c r="BD25" s="53"/>
      <c r="BE25" s="55">
        <f t="shared" si="18"/>
        <v>-84230</v>
      </c>
      <c r="BF25" s="32">
        <f t="shared" si="19"/>
        <v>22376118</v>
      </c>
    </row>
    <row r="26" spans="1:58" x14ac:dyDescent="0.45">
      <c r="A26" s="25">
        <v>205</v>
      </c>
      <c r="B26" s="26" t="s">
        <v>125</v>
      </c>
      <c r="C26" s="27">
        <v>68798861</v>
      </c>
      <c r="D26" s="27">
        <v>0</v>
      </c>
      <c r="E26" s="27">
        <v>0</v>
      </c>
      <c r="F26" s="27">
        <f t="shared" si="12"/>
        <v>0</v>
      </c>
      <c r="G26" s="28"/>
      <c r="H26" s="28"/>
      <c r="I26" s="28"/>
      <c r="J26" s="28"/>
      <c r="K26" s="28"/>
      <c r="L26" s="28"/>
      <c r="M26" s="28">
        <v>54000</v>
      </c>
      <c r="N26" s="27">
        <f t="shared" si="13"/>
        <v>54000</v>
      </c>
      <c r="O26" s="29">
        <v>2150252</v>
      </c>
      <c r="P26" s="29">
        <v>0</v>
      </c>
      <c r="Q26" s="29">
        <v>401400</v>
      </c>
      <c r="R26" s="29">
        <v>0</v>
      </c>
      <c r="S26" s="27">
        <f t="shared" si="14"/>
        <v>2551652</v>
      </c>
      <c r="T26" s="30">
        <f t="shared" si="15"/>
        <v>71404513</v>
      </c>
      <c r="U26" s="31">
        <v>-34826877</v>
      </c>
      <c r="V26" s="31">
        <v>0</v>
      </c>
      <c r="W26" s="31">
        <f t="shared" si="16"/>
        <v>-34826877</v>
      </c>
      <c r="X26" s="31">
        <v>0</v>
      </c>
      <c r="Y26" s="31"/>
      <c r="Z26" s="31">
        <f t="shared" si="17"/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/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28">
        <v>0</v>
      </c>
      <c r="AT26" s="28">
        <v>0</v>
      </c>
      <c r="AU26" s="28">
        <v>0</v>
      </c>
      <c r="AV26" s="28">
        <v>0</v>
      </c>
      <c r="AW26" s="28"/>
      <c r="AX26" s="28">
        <v>0</v>
      </c>
      <c r="AY26" s="28">
        <v>0</v>
      </c>
      <c r="AZ26" s="28"/>
      <c r="BA26" s="28"/>
      <c r="BB26" s="28"/>
      <c r="BC26" s="28"/>
      <c r="BD26" s="28">
        <v>-54000</v>
      </c>
      <c r="BE26" s="31">
        <f t="shared" si="18"/>
        <v>-54000</v>
      </c>
      <c r="BF26" s="32">
        <f t="shared" si="19"/>
        <v>36523636</v>
      </c>
    </row>
    <row r="27" spans="1:58" x14ac:dyDescent="0.45">
      <c r="A27" s="25">
        <v>208</v>
      </c>
      <c r="B27" s="26" t="s">
        <v>126</v>
      </c>
      <c r="C27" s="27">
        <v>12925363</v>
      </c>
      <c r="D27" s="27">
        <v>0</v>
      </c>
      <c r="E27" s="27">
        <v>0</v>
      </c>
      <c r="F27" s="27">
        <f t="shared" si="12"/>
        <v>0</v>
      </c>
      <c r="G27" s="28"/>
      <c r="H27" s="28"/>
      <c r="I27" s="28"/>
      <c r="J27" s="28"/>
      <c r="K27" s="28"/>
      <c r="L27" s="28"/>
      <c r="M27" s="28"/>
      <c r="N27" s="27">
        <f t="shared" si="13"/>
        <v>0</v>
      </c>
      <c r="O27" s="29">
        <v>0</v>
      </c>
      <c r="P27" s="29">
        <v>0</v>
      </c>
      <c r="Q27" s="29">
        <v>-89625</v>
      </c>
      <c r="R27" s="29">
        <v>0</v>
      </c>
      <c r="S27" s="27">
        <f t="shared" si="14"/>
        <v>-89625</v>
      </c>
      <c r="T27" s="30">
        <f t="shared" si="15"/>
        <v>12835738</v>
      </c>
      <c r="U27" s="31">
        <v>-1280541</v>
      </c>
      <c r="V27" s="31">
        <v>0</v>
      </c>
      <c r="W27" s="31">
        <f t="shared" si="16"/>
        <v>-1280541</v>
      </c>
      <c r="X27" s="31">
        <v>0</v>
      </c>
      <c r="Y27" s="31"/>
      <c r="Z27" s="31">
        <f t="shared" si="17"/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/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/>
      <c r="AX27" s="28">
        <v>0</v>
      </c>
      <c r="AY27" s="28">
        <v>0</v>
      </c>
      <c r="AZ27" s="28"/>
      <c r="BA27" s="28"/>
      <c r="BB27" s="28"/>
      <c r="BC27" s="28"/>
      <c r="BD27" s="28"/>
      <c r="BE27" s="31">
        <f t="shared" si="18"/>
        <v>0</v>
      </c>
      <c r="BF27" s="32">
        <f t="shared" si="19"/>
        <v>11555197</v>
      </c>
    </row>
    <row r="28" spans="1:58" x14ac:dyDescent="0.45">
      <c r="A28" s="25">
        <v>209</v>
      </c>
      <c r="B28" s="26" t="s">
        <v>127</v>
      </c>
      <c r="C28" s="27">
        <v>7652997</v>
      </c>
      <c r="D28" s="27">
        <v>0</v>
      </c>
      <c r="E28" s="27">
        <v>0</v>
      </c>
      <c r="F28" s="27">
        <f t="shared" si="12"/>
        <v>0</v>
      </c>
      <c r="G28" s="28"/>
      <c r="H28" s="28"/>
      <c r="I28" s="28"/>
      <c r="J28" s="28"/>
      <c r="K28" s="28"/>
      <c r="L28" s="28">
        <v>279770</v>
      </c>
      <c r="M28" s="28">
        <v>27000</v>
      </c>
      <c r="N28" s="27">
        <f t="shared" si="13"/>
        <v>306770</v>
      </c>
      <c r="O28" s="29">
        <v>0</v>
      </c>
      <c r="P28" s="29">
        <v>0</v>
      </c>
      <c r="Q28" s="29">
        <v>-56866</v>
      </c>
      <c r="R28" s="29">
        <v>0</v>
      </c>
      <c r="S28" s="27">
        <f t="shared" si="14"/>
        <v>-56866</v>
      </c>
      <c r="T28" s="30">
        <f t="shared" si="15"/>
        <v>7902901</v>
      </c>
      <c r="U28" s="31">
        <v>-2279745</v>
      </c>
      <c r="V28" s="31">
        <v>0</v>
      </c>
      <c r="W28" s="31">
        <f t="shared" si="16"/>
        <v>-2279745</v>
      </c>
      <c r="X28" s="31">
        <v>0</v>
      </c>
      <c r="Y28" s="31"/>
      <c r="Z28" s="31">
        <f t="shared" si="17"/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/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/>
      <c r="AX28" s="28">
        <v>0</v>
      </c>
      <c r="AY28" s="28">
        <v>0</v>
      </c>
      <c r="AZ28" s="28"/>
      <c r="BA28" s="28"/>
      <c r="BB28" s="28"/>
      <c r="BC28" s="28">
        <v>-279770</v>
      </c>
      <c r="BD28" s="28">
        <v>-27000</v>
      </c>
      <c r="BE28" s="31">
        <f t="shared" si="18"/>
        <v>-306770</v>
      </c>
      <c r="BF28" s="32">
        <f t="shared" si="19"/>
        <v>5316386</v>
      </c>
    </row>
    <row r="29" spans="1:58" x14ac:dyDescent="0.45">
      <c r="A29" s="25">
        <v>210</v>
      </c>
      <c r="B29" s="26" t="s">
        <v>128</v>
      </c>
      <c r="C29" s="27">
        <v>36028738</v>
      </c>
      <c r="D29" s="27">
        <v>0</v>
      </c>
      <c r="E29" s="27">
        <v>0</v>
      </c>
      <c r="F29" s="27">
        <f t="shared" si="12"/>
        <v>0</v>
      </c>
      <c r="G29" s="28"/>
      <c r="H29" s="28"/>
      <c r="I29" s="28"/>
      <c r="J29" s="28"/>
      <c r="K29" s="28"/>
      <c r="L29" s="28"/>
      <c r="M29" s="28"/>
      <c r="N29" s="27">
        <f t="shared" si="13"/>
        <v>0</v>
      </c>
      <c r="O29" s="29">
        <v>0</v>
      </c>
      <c r="P29" s="29">
        <v>0</v>
      </c>
      <c r="Q29" s="29">
        <v>-310468</v>
      </c>
      <c r="R29" s="29">
        <v>0</v>
      </c>
      <c r="S29" s="27">
        <f t="shared" si="14"/>
        <v>-310468</v>
      </c>
      <c r="T29" s="30">
        <f t="shared" si="15"/>
        <v>35718270</v>
      </c>
      <c r="U29" s="31">
        <v>-925000</v>
      </c>
      <c r="V29" s="31">
        <v>0</v>
      </c>
      <c r="W29" s="31">
        <f t="shared" si="16"/>
        <v>-925000</v>
      </c>
      <c r="X29" s="31">
        <v>0</v>
      </c>
      <c r="Y29" s="31"/>
      <c r="Z29" s="31">
        <f t="shared" si="17"/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/>
      <c r="AH29" s="28">
        <v>0</v>
      </c>
      <c r="AI29" s="28">
        <v>0</v>
      </c>
      <c r="AJ29" s="28">
        <v>0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/>
      <c r="AX29" s="28">
        <v>0</v>
      </c>
      <c r="AY29" s="28">
        <v>0</v>
      </c>
      <c r="AZ29" s="28"/>
      <c r="BA29" s="28"/>
      <c r="BB29" s="28"/>
      <c r="BC29" s="28"/>
      <c r="BD29" s="28"/>
      <c r="BE29" s="31">
        <f t="shared" si="18"/>
        <v>0</v>
      </c>
      <c r="BF29" s="32">
        <f t="shared" si="19"/>
        <v>34793270</v>
      </c>
    </row>
    <row r="30" spans="1:58" x14ac:dyDescent="0.45">
      <c r="A30" s="25">
        <v>214</v>
      </c>
      <c r="B30" s="26" t="s">
        <v>129</v>
      </c>
      <c r="C30" s="27">
        <v>1238454</v>
      </c>
      <c r="D30" s="27">
        <v>0</v>
      </c>
      <c r="E30" s="27">
        <v>0</v>
      </c>
      <c r="F30" s="27">
        <f t="shared" si="12"/>
        <v>0</v>
      </c>
      <c r="G30" s="28"/>
      <c r="H30" s="28"/>
      <c r="I30" s="28"/>
      <c r="J30" s="28"/>
      <c r="K30" s="28"/>
      <c r="L30" s="28"/>
      <c r="M30" s="28"/>
      <c r="N30" s="27">
        <f t="shared" si="13"/>
        <v>0</v>
      </c>
      <c r="O30" s="29">
        <v>0</v>
      </c>
      <c r="P30" s="29">
        <v>0</v>
      </c>
      <c r="Q30" s="29">
        <v>-15614</v>
      </c>
      <c r="R30" s="29">
        <v>0</v>
      </c>
      <c r="S30" s="27">
        <f t="shared" si="14"/>
        <v>-15614</v>
      </c>
      <c r="T30" s="30">
        <f t="shared" si="15"/>
        <v>1222840</v>
      </c>
      <c r="U30" s="31">
        <v>0</v>
      </c>
      <c r="V30" s="31">
        <v>0</v>
      </c>
      <c r="W30" s="31">
        <f t="shared" si="16"/>
        <v>0</v>
      </c>
      <c r="X30" s="31">
        <v>0</v>
      </c>
      <c r="Y30" s="31"/>
      <c r="Z30" s="31">
        <f t="shared" si="17"/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/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8"/>
      <c r="AX30" s="28">
        <v>0</v>
      </c>
      <c r="AY30" s="28">
        <v>0</v>
      </c>
      <c r="AZ30" s="28"/>
      <c r="BA30" s="28"/>
      <c r="BB30" s="28"/>
      <c r="BC30" s="28"/>
      <c r="BD30" s="28"/>
      <c r="BE30" s="31">
        <f t="shared" si="18"/>
        <v>0</v>
      </c>
      <c r="BF30" s="32">
        <f t="shared" si="19"/>
        <v>1222840</v>
      </c>
    </row>
    <row r="31" spans="1:58" x14ac:dyDescent="0.45">
      <c r="A31" s="25">
        <v>215</v>
      </c>
      <c r="B31" s="26" t="s">
        <v>130</v>
      </c>
      <c r="C31" s="35">
        <v>3542655</v>
      </c>
      <c r="D31" s="35">
        <v>0</v>
      </c>
      <c r="E31" s="35">
        <v>0</v>
      </c>
      <c r="F31" s="35">
        <f t="shared" si="12"/>
        <v>0</v>
      </c>
      <c r="G31" s="36"/>
      <c r="H31" s="36"/>
      <c r="I31" s="36"/>
      <c r="J31" s="36"/>
      <c r="K31" s="36"/>
      <c r="L31" s="36"/>
      <c r="M31" s="36"/>
      <c r="N31" s="35">
        <f t="shared" si="13"/>
        <v>0</v>
      </c>
      <c r="O31" s="37">
        <v>0</v>
      </c>
      <c r="P31" s="37">
        <v>0</v>
      </c>
      <c r="Q31" s="37">
        <v>-48261</v>
      </c>
      <c r="R31" s="37">
        <v>0</v>
      </c>
      <c r="S31" s="35">
        <f t="shared" si="14"/>
        <v>-48261</v>
      </c>
      <c r="T31" s="38">
        <f t="shared" si="15"/>
        <v>3494394</v>
      </c>
      <c r="U31" s="39">
        <v>0</v>
      </c>
      <c r="V31" s="39">
        <v>0</v>
      </c>
      <c r="W31" s="39">
        <f t="shared" si="16"/>
        <v>0</v>
      </c>
      <c r="X31" s="39">
        <v>0</v>
      </c>
      <c r="Y31" s="39"/>
      <c r="Z31" s="39">
        <f t="shared" si="17"/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/>
      <c r="AH31" s="36">
        <v>0</v>
      </c>
      <c r="AI31" s="36">
        <v>0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36">
        <v>0</v>
      </c>
      <c r="AR31" s="36">
        <v>0</v>
      </c>
      <c r="AS31" s="36">
        <v>0</v>
      </c>
      <c r="AT31" s="36">
        <v>0</v>
      </c>
      <c r="AU31" s="36">
        <v>0</v>
      </c>
      <c r="AV31" s="36">
        <v>0</v>
      </c>
      <c r="AW31" s="36"/>
      <c r="AX31" s="36">
        <v>0</v>
      </c>
      <c r="AY31" s="36">
        <v>0</v>
      </c>
      <c r="AZ31" s="36"/>
      <c r="BA31" s="36"/>
      <c r="BB31" s="36"/>
      <c r="BC31" s="36"/>
      <c r="BD31" s="36"/>
      <c r="BE31" s="39">
        <f t="shared" si="18"/>
        <v>0</v>
      </c>
      <c r="BF31" s="32">
        <f t="shared" si="19"/>
        <v>3494394</v>
      </c>
    </row>
    <row r="32" spans="1:58" x14ac:dyDescent="0.45">
      <c r="A32" s="33">
        <v>312</v>
      </c>
      <c r="B32" s="34" t="s">
        <v>131</v>
      </c>
      <c r="C32" s="35">
        <v>13507826</v>
      </c>
      <c r="D32" s="35">
        <v>0</v>
      </c>
      <c r="E32" s="35">
        <v>0</v>
      </c>
      <c r="F32" s="35">
        <f t="shared" si="12"/>
        <v>0</v>
      </c>
      <c r="G32" s="36"/>
      <c r="H32" s="36"/>
      <c r="I32" s="36"/>
      <c r="J32" s="36"/>
      <c r="K32" s="36"/>
      <c r="L32" s="36"/>
      <c r="M32" s="36">
        <v>54000</v>
      </c>
      <c r="N32" s="35">
        <f t="shared" si="13"/>
        <v>54000</v>
      </c>
      <c r="O32" s="37">
        <v>0</v>
      </c>
      <c r="P32" s="37">
        <v>0</v>
      </c>
      <c r="Q32" s="37">
        <v>100611</v>
      </c>
      <c r="R32" s="37">
        <v>0</v>
      </c>
      <c r="S32" s="35">
        <f t="shared" si="14"/>
        <v>100611</v>
      </c>
      <c r="T32" s="38">
        <f t="shared" si="15"/>
        <v>13662437</v>
      </c>
      <c r="U32" s="39">
        <v>0</v>
      </c>
      <c r="V32" s="39">
        <v>0</v>
      </c>
      <c r="W32" s="39">
        <f t="shared" si="16"/>
        <v>0</v>
      </c>
      <c r="X32" s="39">
        <v>0</v>
      </c>
      <c r="Y32" s="39"/>
      <c r="Z32" s="39">
        <f t="shared" si="17"/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/>
      <c r="AH32" s="36">
        <v>0</v>
      </c>
      <c r="AI32" s="36">
        <v>0</v>
      </c>
      <c r="AJ32" s="36">
        <v>0</v>
      </c>
      <c r="AK32" s="36">
        <v>0</v>
      </c>
      <c r="AL32" s="36">
        <v>0</v>
      </c>
      <c r="AM32" s="36">
        <v>0</v>
      </c>
      <c r="AN32" s="36">
        <v>0</v>
      </c>
      <c r="AO32" s="36">
        <v>0</v>
      </c>
      <c r="AP32" s="36">
        <v>0</v>
      </c>
      <c r="AQ32" s="36">
        <v>0</v>
      </c>
      <c r="AR32" s="36">
        <v>0</v>
      </c>
      <c r="AS32" s="36">
        <v>0</v>
      </c>
      <c r="AT32" s="36">
        <v>0</v>
      </c>
      <c r="AU32" s="36">
        <v>0</v>
      </c>
      <c r="AV32" s="36">
        <v>0</v>
      </c>
      <c r="AW32" s="36"/>
      <c r="AX32" s="36">
        <v>0</v>
      </c>
      <c r="AY32" s="36">
        <v>0</v>
      </c>
      <c r="AZ32" s="36"/>
      <c r="BA32" s="36"/>
      <c r="BB32" s="36"/>
      <c r="BC32" s="36"/>
      <c r="BD32" s="36">
        <v>-54000</v>
      </c>
      <c r="BE32" s="39">
        <f t="shared" si="18"/>
        <v>-54000</v>
      </c>
      <c r="BF32" s="40">
        <f t="shared" si="19"/>
        <v>13608437</v>
      </c>
    </row>
    <row r="33" spans="1:58" x14ac:dyDescent="0.45">
      <c r="A33" s="56"/>
      <c r="B33" s="46" t="s">
        <v>132</v>
      </c>
      <c r="C33" s="47">
        <f>SUM(C34:C38)</f>
        <v>36507608</v>
      </c>
      <c r="D33" s="47">
        <f t="shared" ref="D33:BF33" si="20">SUM(D34:D38)</f>
        <v>274795</v>
      </c>
      <c r="E33" s="47">
        <f t="shared" si="20"/>
        <v>16400</v>
      </c>
      <c r="F33" s="47">
        <f t="shared" si="20"/>
        <v>291195</v>
      </c>
      <c r="G33" s="48">
        <f t="shared" si="20"/>
        <v>0</v>
      </c>
      <c r="H33" s="48">
        <f t="shared" si="20"/>
        <v>0</v>
      </c>
      <c r="I33" s="48">
        <f t="shared" si="20"/>
        <v>0</v>
      </c>
      <c r="J33" s="48">
        <f t="shared" si="20"/>
        <v>0</v>
      </c>
      <c r="K33" s="48">
        <f t="shared" si="20"/>
        <v>0</v>
      </c>
      <c r="L33" s="48">
        <f t="shared" si="20"/>
        <v>0</v>
      </c>
      <c r="M33" s="48">
        <f t="shared" si="20"/>
        <v>0</v>
      </c>
      <c r="N33" s="47">
        <f t="shared" si="20"/>
        <v>0</v>
      </c>
      <c r="O33" s="49">
        <f t="shared" si="20"/>
        <v>176000</v>
      </c>
      <c r="P33" s="49">
        <f t="shared" si="20"/>
        <v>40945</v>
      </c>
      <c r="Q33" s="49">
        <f t="shared" si="20"/>
        <v>-83189</v>
      </c>
      <c r="R33" s="49">
        <f t="shared" si="20"/>
        <v>0</v>
      </c>
      <c r="S33" s="47">
        <f t="shared" si="20"/>
        <v>133756</v>
      </c>
      <c r="T33" s="50">
        <f t="shared" si="20"/>
        <v>36932559</v>
      </c>
      <c r="U33" s="47">
        <f t="shared" si="20"/>
        <v>-340512</v>
      </c>
      <c r="V33" s="47">
        <f t="shared" si="20"/>
        <v>0</v>
      </c>
      <c r="W33" s="47">
        <f t="shared" si="20"/>
        <v>-340512</v>
      </c>
      <c r="X33" s="47">
        <f t="shared" si="20"/>
        <v>-5496398</v>
      </c>
      <c r="Y33" s="47">
        <f t="shared" si="20"/>
        <v>0</v>
      </c>
      <c r="Z33" s="47">
        <f t="shared" si="20"/>
        <v>-5496398</v>
      </c>
      <c r="AA33" s="47">
        <f t="shared" si="20"/>
        <v>0</v>
      </c>
      <c r="AB33" s="47">
        <f t="shared" si="20"/>
        <v>-1350</v>
      </c>
      <c r="AC33" s="47">
        <f t="shared" si="20"/>
        <v>-50000</v>
      </c>
      <c r="AD33" s="47">
        <f t="shared" si="20"/>
        <v>0</v>
      </c>
      <c r="AE33" s="47">
        <f t="shared" si="20"/>
        <v>0</v>
      </c>
      <c r="AF33" s="47">
        <f t="shared" si="20"/>
        <v>0</v>
      </c>
      <c r="AG33" s="47">
        <f t="shared" si="20"/>
        <v>0</v>
      </c>
      <c r="AH33" s="47">
        <f t="shared" si="20"/>
        <v>0</v>
      </c>
      <c r="AI33" s="47">
        <f t="shared" si="20"/>
        <v>0</v>
      </c>
      <c r="AJ33" s="47">
        <f t="shared" si="20"/>
        <v>0</v>
      </c>
      <c r="AK33" s="47">
        <f t="shared" si="20"/>
        <v>0</v>
      </c>
      <c r="AL33" s="47">
        <f t="shared" si="20"/>
        <v>0</v>
      </c>
      <c r="AM33" s="47">
        <f t="shared" si="20"/>
        <v>0</v>
      </c>
      <c r="AN33" s="47">
        <f t="shared" si="20"/>
        <v>0</v>
      </c>
      <c r="AO33" s="47">
        <f t="shared" si="20"/>
        <v>0</v>
      </c>
      <c r="AP33" s="47">
        <f t="shared" si="20"/>
        <v>0</v>
      </c>
      <c r="AQ33" s="47">
        <f t="shared" si="20"/>
        <v>0</v>
      </c>
      <c r="AR33" s="47">
        <f t="shared" si="20"/>
        <v>0</v>
      </c>
      <c r="AS33" s="47">
        <f t="shared" si="20"/>
        <v>0</v>
      </c>
      <c r="AT33" s="47">
        <f t="shared" si="20"/>
        <v>0</v>
      </c>
      <c r="AU33" s="47">
        <f t="shared" si="20"/>
        <v>0</v>
      </c>
      <c r="AV33" s="47">
        <f t="shared" si="20"/>
        <v>0</v>
      </c>
      <c r="AW33" s="47">
        <f t="shared" si="20"/>
        <v>0</v>
      </c>
      <c r="AX33" s="47">
        <f t="shared" si="20"/>
        <v>0</v>
      </c>
      <c r="AY33" s="47">
        <f t="shared" si="20"/>
        <v>0</v>
      </c>
      <c r="AZ33" s="47">
        <f t="shared" si="20"/>
        <v>0</v>
      </c>
      <c r="BA33" s="47">
        <f t="shared" si="20"/>
        <v>0</v>
      </c>
      <c r="BB33" s="47">
        <f t="shared" si="20"/>
        <v>0</v>
      </c>
      <c r="BC33" s="47">
        <f t="shared" si="20"/>
        <v>0</v>
      </c>
      <c r="BD33" s="47">
        <f t="shared" si="20"/>
        <v>0</v>
      </c>
      <c r="BE33" s="47">
        <f t="shared" si="20"/>
        <v>-51350</v>
      </c>
      <c r="BF33" s="51">
        <f t="shared" si="20"/>
        <v>31044299</v>
      </c>
    </row>
    <row r="34" spans="1:58" x14ac:dyDescent="0.45">
      <c r="A34" s="17">
        <v>206</v>
      </c>
      <c r="B34" s="18" t="s">
        <v>133</v>
      </c>
      <c r="C34" s="19">
        <v>8162280</v>
      </c>
      <c r="D34" s="19">
        <v>0</v>
      </c>
      <c r="E34" s="19">
        <v>0</v>
      </c>
      <c r="F34" s="19">
        <f>SUM(D34:E34)</f>
        <v>0</v>
      </c>
      <c r="G34" s="20"/>
      <c r="H34" s="20"/>
      <c r="I34" s="20"/>
      <c r="J34" s="20"/>
      <c r="K34" s="20"/>
      <c r="L34" s="20"/>
      <c r="M34" s="20"/>
      <c r="N34" s="19">
        <f t="shared" ref="N34:N38" si="21">SUM(G34:M34)</f>
        <v>0</v>
      </c>
      <c r="O34" s="21">
        <v>0</v>
      </c>
      <c r="P34" s="21">
        <v>0</v>
      </c>
      <c r="Q34" s="21">
        <v>-77105</v>
      </c>
      <c r="R34" s="21">
        <v>0</v>
      </c>
      <c r="S34" s="19">
        <f t="shared" ref="S34:S38" si="22">SUM(O34:R34)</f>
        <v>-77105</v>
      </c>
      <c r="T34" s="22">
        <f>C34+F34+N34+S34</f>
        <v>8085175</v>
      </c>
      <c r="U34" s="23">
        <v>0</v>
      </c>
      <c r="V34" s="23">
        <v>0</v>
      </c>
      <c r="W34" s="23">
        <f t="shared" ref="W34:W38" si="23">SUM(U34:V34)</f>
        <v>0</v>
      </c>
      <c r="X34" s="23">
        <v>0</v>
      </c>
      <c r="Y34" s="23"/>
      <c r="Z34" s="23">
        <f t="shared" ref="Z34:Z38" si="24">X34+Y34</f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/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20">
        <v>0</v>
      </c>
      <c r="AP34" s="20">
        <v>0</v>
      </c>
      <c r="AQ34" s="20">
        <v>0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20"/>
      <c r="AX34" s="20">
        <v>0</v>
      </c>
      <c r="AY34" s="20">
        <v>0</v>
      </c>
      <c r="AZ34" s="20"/>
      <c r="BA34" s="20"/>
      <c r="BB34" s="20"/>
      <c r="BC34" s="20"/>
      <c r="BD34" s="20"/>
      <c r="BE34" s="23">
        <f>SUM(AA34:BD34)</f>
        <v>0</v>
      </c>
      <c r="BF34" s="24">
        <f>T34+W34+Z34+BE34</f>
        <v>8085175</v>
      </c>
    </row>
    <row r="35" spans="1:58" x14ac:dyDescent="0.45">
      <c r="A35" s="25">
        <v>212</v>
      </c>
      <c r="B35" s="26" t="s">
        <v>134</v>
      </c>
      <c r="C35" s="27">
        <v>13514372</v>
      </c>
      <c r="D35" s="27">
        <v>0</v>
      </c>
      <c r="E35" s="27">
        <v>0</v>
      </c>
      <c r="F35" s="27">
        <f>SUM(D35:E35)</f>
        <v>0</v>
      </c>
      <c r="G35" s="28"/>
      <c r="H35" s="28"/>
      <c r="I35" s="28"/>
      <c r="J35" s="28"/>
      <c r="K35" s="28"/>
      <c r="L35" s="28"/>
      <c r="M35" s="28"/>
      <c r="N35" s="27">
        <f t="shared" si="21"/>
        <v>0</v>
      </c>
      <c r="O35" s="29">
        <v>176000</v>
      </c>
      <c r="P35" s="29">
        <v>40945</v>
      </c>
      <c r="Q35" s="29">
        <v>-25624</v>
      </c>
      <c r="R35" s="29">
        <v>0</v>
      </c>
      <c r="S35" s="27">
        <f t="shared" si="22"/>
        <v>191321</v>
      </c>
      <c r="T35" s="30">
        <f>C35+F35+N35+S35</f>
        <v>13705693</v>
      </c>
      <c r="U35" s="31">
        <v>-303500</v>
      </c>
      <c r="V35" s="31">
        <v>0</v>
      </c>
      <c r="W35" s="31">
        <f t="shared" si="23"/>
        <v>-303500</v>
      </c>
      <c r="X35" s="31">
        <v>0</v>
      </c>
      <c r="Y35" s="31"/>
      <c r="Z35" s="31">
        <f t="shared" si="24"/>
        <v>0</v>
      </c>
      <c r="AA35" s="28">
        <v>0</v>
      </c>
      <c r="AB35" s="28">
        <v>-1350</v>
      </c>
      <c r="AC35" s="28">
        <v>0</v>
      </c>
      <c r="AD35" s="28">
        <v>0</v>
      </c>
      <c r="AE35" s="28">
        <v>0</v>
      </c>
      <c r="AF35" s="28">
        <v>0</v>
      </c>
      <c r="AG35" s="28"/>
      <c r="AH35" s="28">
        <v>0</v>
      </c>
      <c r="AI35" s="28">
        <v>0</v>
      </c>
      <c r="AJ35" s="28">
        <v>0</v>
      </c>
      <c r="AK35" s="28">
        <v>0</v>
      </c>
      <c r="AL35" s="28">
        <v>0</v>
      </c>
      <c r="AM35" s="28">
        <v>0</v>
      </c>
      <c r="AN35" s="28">
        <v>0</v>
      </c>
      <c r="AO35" s="28">
        <v>0</v>
      </c>
      <c r="AP35" s="28">
        <v>0</v>
      </c>
      <c r="AQ35" s="28">
        <v>0</v>
      </c>
      <c r="AR35" s="28">
        <v>0</v>
      </c>
      <c r="AS35" s="28">
        <v>0</v>
      </c>
      <c r="AT35" s="28">
        <v>0</v>
      </c>
      <c r="AU35" s="28">
        <v>0</v>
      </c>
      <c r="AV35" s="28">
        <v>0</v>
      </c>
      <c r="AW35" s="28"/>
      <c r="AX35" s="28">
        <v>0</v>
      </c>
      <c r="AY35" s="28">
        <v>0</v>
      </c>
      <c r="AZ35" s="28"/>
      <c r="BA35" s="28"/>
      <c r="BB35" s="28"/>
      <c r="BC35" s="28"/>
      <c r="BD35" s="28"/>
      <c r="BE35" s="31">
        <f>SUM(AA35:BD35)</f>
        <v>-1350</v>
      </c>
      <c r="BF35" s="32">
        <f>T35+W35+Z35+BE35</f>
        <v>13400843</v>
      </c>
    </row>
    <row r="36" spans="1:58" x14ac:dyDescent="0.45">
      <c r="A36" s="25">
        <v>255</v>
      </c>
      <c r="B36" s="26" t="s">
        <v>135</v>
      </c>
      <c r="C36" s="35">
        <v>32012</v>
      </c>
      <c r="D36" s="35">
        <v>0</v>
      </c>
      <c r="E36" s="35">
        <v>0</v>
      </c>
      <c r="F36" s="35">
        <f>SUM(D36:E36)</f>
        <v>0</v>
      </c>
      <c r="G36" s="36"/>
      <c r="H36" s="36"/>
      <c r="I36" s="36"/>
      <c r="J36" s="36"/>
      <c r="K36" s="36"/>
      <c r="L36" s="36"/>
      <c r="M36" s="36"/>
      <c r="N36" s="35">
        <f t="shared" si="21"/>
        <v>0</v>
      </c>
      <c r="O36" s="37">
        <v>0</v>
      </c>
      <c r="P36" s="37">
        <v>0</v>
      </c>
      <c r="Q36" s="37">
        <v>0</v>
      </c>
      <c r="R36" s="37">
        <v>0</v>
      </c>
      <c r="S36" s="35">
        <f t="shared" si="22"/>
        <v>0</v>
      </c>
      <c r="T36" s="38">
        <f>C36+F36+N36+S36</f>
        <v>32012</v>
      </c>
      <c r="U36" s="39">
        <v>-32012</v>
      </c>
      <c r="V36" s="39">
        <v>0</v>
      </c>
      <c r="W36" s="39">
        <f t="shared" si="23"/>
        <v>-32012</v>
      </c>
      <c r="X36" s="39">
        <v>0</v>
      </c>
      <c r="Y36" s="39"/>
      <c r="Z36" s="39">
        <f t="shared" si="24"/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/>
      <c r="AH36" s="36">
        <v>0</v>
      </c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0</v>
      </c>
      <c r="AO36" s="36">
        <v>0</v>
      </c>
      <c r="AP36" s="36">
        <v>0</v>
      </c>
      <c r="AQ36" s="36">
        <v>0</v>
      </c>
      <c r="AR36" s="36">
        <v>0</v>
      </c>
      <c r="AS36" s="36">
        <v>0</v>
      </c>
      <c r="AT36" s="36">
        <v>0</v>
      </c>
      <c r="AU36" s="36">
        <v>0</v>
      </c>
      <c r="AV36" s="36">
        <v>0</v>
      </c>
      <c r="AW36" s="36"/>
      <c r="AX36" s="36">
        <v>0</v>
      </c>
      <c r="AY36" s="36">
        <v>0</v>
      </c>
      <c r="AZ36" s="36"/>
      <c r="BA36" s="36"/>
      <c r="BB36" s="36"/>
      <c r="BC36" s="36"/>
      <c r="BD36" s="36"/>
      <c r="BE36" s="39">
        <f>SUM(AA36:BD36)</f>
        <v>0</v>
      </c>
      <c r="BF36" s="32">
        <f>T36+W36+Z36+BE36</f>
        <v>0</v>
      </c>
    </row>
    <row r="37" spans="1:58" x14ac:dyDescent="0.45">
      <c r="A37" s="25">
        <v>266</v>
      </c>
      <c r="B37" s="26" t="s">
        <v>136</v>
      </c>
      <c r="C37" s="57">
        <v>6782772</v>
      </c>
      <c r="D37" s="57">
        <v>242891</v>
      </c>
      <c r="E37" s="57">
        <v>20061</v>
      </c>
      <c r="F37" s="57">
        <f>SUM(D37:E37)</f>
        <v>262952</v>
      </c>
      <c r="G37" s="58"/>
      <c r="H37" s="58"/>
      <c r="I37" s="58"/>
      <c r="J37" s="58"/>
      <c r="K37" s="58"/>
      <c r="L37" s="58"/>
      <c r="M37" s="58"/>
      <c r="N37" s="57">
        <f t="shared" si="21"/>
        <v>0</v>
      </c>
      <c r="O37" s="59">
        <v>0</v>
      </c>
      <c r="P37" s="59">
        <v>0</v>
      </c>
      <c r="Q37" s="59">
        <v>62503</v>
      </c>
      <c r="R37" s="59">
        <v>0</v>
      </c>
      <c r="S37" s="57">
        <f t="shared" si="22"/>
        <v>62503</v>
      </c>
      <c r="T37" s="38">
        <f>C37+F37+N37+S37</f>
        <v>7108227</v>
      </c>
      <c r="U37" s="60">
        <v>-5000</v>
      </c>
      <c r="V37" s="60">
        <v>0</v>
      </c>
      <c r="W37" s="60">
        <f t="shared" si="23"/>
        <v>-5000</v>
      </c>
      <c r="X37" s="60">
        <v>-2162947</v>
      </c>
      <c r="Y37" s="60"/>
      <c r="Z37" s="60">
        <f t="shared" si="24"/>
        <v>-2162947</v>
      </c>
      <c r="AA37" s="58">
        <v>0</v>
      </c>
      <c r="AB37" s="58">
        <v>0</v>
      </c>
      <c r="AC37" s="58">
        <v>0</v>
      </c>
      <c r="AD37" s="58">
        <v>0</v>
      </c>
      <c r="AE37" s="58">
        <v>0</v>
      </c>
      <c r="AF37" s="58">
        <v>0</v>
      </c>
      <c r="AG37" s="58"/>
      <c r="AH37" s="58">
        <v>0</v>
      </c>
      <c r="AI37" s="58">
        <v>0</v>
      </c>
      <c r="AJ37" s="58">
        <v>0</v>
      </c>
      <c r="AK37" s="58">
        <v>0</v>
      </c>
      <c r="AL37" s="58">
        <v>0</v>
      </c>
      <c r="AM37" s="58">
        <v>0</v>
      </c>
      <c r="AN37" s="58">
        <v>0</v>
      </c>
      <c r="AO37" s="58">
        <v>0</v>
      </c>
      <c r="AP37" s="58">
        <v>0</v>
      </c>
      <c r="AQ37" s="58">
        <v>0</v>
      </c>
      <c r="AR37" s="58">
        <v>0</v>
      </c>
      <c r="AS37" s="58">
        <v>0</v>
      </c>
      <c r="AT37" s="58">
        <v>0</v>
      </c>
      <c r="AU37" s="58">
        <v>0</v>
      </c>
      <c r="AV37" s="58">
        <v>0</v>
      </c>
      <c r="AW37" s="58"/>
      <c r="AX37" s="58">
        <v>0</v>
      </c>
      <c r="AY37" s="58">
        <v>0</v>
      </c>
      <c r="AZ37" s="58"/>
      <c r="BA37" s="58"/>
      <c r="BB37" s="58"/>
      <c r="BC37" s="58"/>
      <c r="BD37" s="58"/>
      <c r="BE37" s="60">
        <f>SUM(AA37:BD37)</f>
        <v>0</v>
      </c>
      <c r="BF37" s="32">
        <f>T37+W37+Z37+BE37</f>
        <v>4940280</v>
      </c>
    </row>
    <row r="38" spans="1:58" x14ac:dyDescent="0.45">
      <c r="A38" s="33">
        <v>282</v>
      </c>
      <c r="B38" s="34" t="s">
        <v>137</v>
      </c>
      <c r="C38" s="57">
        <v>8016172</v>
      </c>
      <c r="D38" s="57">
        <v>31904</v>
      </c>
      <c r="E38" s="57">
        <v>-3661</v>
      </c>
      <c r="F38" s="57">
        <f>SUM(D38:E38)</f>
        <v>28243</v>
      </c>
      <c r="G38" s="58"/>
      <c r="H38" s="58"/>
      <c r="I38" s="58"/>
      <c r="J38" s="58"/>
      <c r="K38" s="58"/>
      <c r="L38" s="58"/>
      <c r="M38" s="58"/>
      <c r="N38" s="57">
        <f t="shared" si="21"/>
        <v>0</v>
      </c>
      <c r="O38" s="59">
        <v>0</v>
      </c>
      <c r="P38" s="59">
        <v>0</v>
      </c>
      <c r="Q38" s="59">
        <v>-42963</v>
      </c>
      <c r="R38" s="59">
        <v>0</v>
      </c>
      <c r="S38" s="57">
        <f t="shared" si="22"/>
        <v>-42963</v>
      </c>
      <c r="T38" s="38">
        <f>C38+F38+N38+S38</f>
        <v>8001452</v>
      </c>
      <c r="U38" s="60">
        <v>0</v>
      </c>
      <c r="V38" s="60">
        <v>0</v>
      </c>
      <c r="W38" s="60">
        <f t="shared" si="23"/>
        <v>0</v>
      </c>
      <c r="X38" s="60">
        <v>-3333451</v>
      </c>
      <c r="Y38" s="60"/>
      <c r="Z38" s="60">
        <f t="shared" si="24"/>
        <v>-3333451</v>
      </c>
      <c r="AA38" s="58">
        <v>0</v>
      </c>
      <c r="AB38" s="58">
        <v>0</v>
      </c>
      <c r="AC38" s="58">
        <v>-50000</v>
      </c>
      <c r="AD38" s="58">
        <v>0</v>
      </c>
      <c r="AE38" s="58">
        <v>0</v>
      </c>
      <c r="AF38" s="58">
        <v>0</v>
      </c>
      <c r="AG38" s="58"/>
      <c r="AH38" s="58">
        <v>0</v>
      </c>
      <c r="AI38" s="58">
        <v>0</v>
      </c>
      <c r="AJ38" s="58">
        <v>0</v>
      </c>
      <c r="AK38" s="58">
        <v>0</v>
      </c>
      <c r="AL38" s="58">
        <v>0</v>
      </c>
      <c r="AM38" s="58">
        <v>0</v>
      </c>
      <c r="AN38" s="58">
        <v>0</v>
      </c>
      <c r="AO38" s="58">
        <v>0</v>
      </c>
      <c r="AP38" s="58">
        <v>0</v>
      </c>
      <c r="AQ38" s="58">
        <v>0</v>
      </c>
      <c r="AR38" s="58">
        <v>0</v>
      </c>
      <c r="AS38" s="58">
        <v>0</v>
      </c>
      <c r="AT38" s="58">
        <v>0</v>
      </c>
      <c r="AU38" s="58">
        <v>0</v>
      </c>
      <c r="AV38" s="58">
        <v>0</v>
      </c>
      <c r="AW38" s="58"/>
      <c r="AX38" s="58">
        <v>0</v>
      </c>
      <c r="AY38" s="58">
        <v>0</v>
      </c>
      <c r="AZ38" s="58"/>
      <c r="BA38" s="58"/>
      <c r="BB38" s="58"/>
      <c r="BC38" s="58"/>
      <c r="BD38" s="58"/>
      <c r="BE38" s="60">
        <f>SUM(AA38:BD38)</f>
        <v>-50000</v>
      </c>
      <c r="BF38" s="40">
        <f>T38+W38+Z38+BE38</f>
        <v>4618001</v>
      </c>
    </row>
    <row r="39" spans="1:58" x14ac:dyDescent="0.45">
      <c r="A39" s="56"/>
      <c r="B39" s="46" t="s">
        <v>138</v>
      </c>
      <c r="C39" s="47">
        <f>SUM(C40:C43)</f>
        <v>36820652</v>
      </c>
      <c r="D39" s="47">
        <f t="shared" ref="D39:BF39" si="25">SUM(D40:D43)</f>
        <v>0</v>
      </c>
      <c r="E39" s="47">
        <f t="shared" si="25"/>
        <v>0</v>
      </c>
      <c r="F39" s="47">
        <f t="shared" si="25"/>
        <v>0</v>
      </c>
      <c r="G39" s="48">
        <f t="shared" si="25"/>
        <v>0</v>
      </c>
      <c r="H39" s="48">
        <f t="shared" si="25"/>
        <v>0</v>
      </c>
      <c r="I39" s="48">
        <f t="shared" si="25"/>
        <v>0</v>
      </c>
      <c r="J39" s="48">
        <f t="shared" si="25"/>
        <v>0</v>
      </c>
      <c r="K39" s="48">
        <f t="shared" si="25"/>
        <v>0</v>
      </c>
      <c r="L39" s="48">
        <f t="shared" si="25"/>
        <v>0</v>
      </c>
      <c r="M39" s="48">
        <f t="shared" si="25"/>
        <v>0</v>
      </c>
      <c r="N39" s="47">
        <f t="shared" si="25"/>
        <v>0</v>
      </c>
      <c r="O39" s="49">
        <f t="shared" si="25"/>
        <v>0</v>
      </c>
      <c r="P39" s="49">
        <f t="shared" si="25"/>
        <v>-2796316</v>
      </c>
      <c r="Q39" s="49">
        <f t="shared" si="25"/>
        <v>-110341</v>
      </c>
      <c r="R39" s="49">
        <f t="shared" si="25"/>
        <v>28734</v>
      </c>
      <c r="S39" s="47">
        <f t="shared" si="25"/>
        <v>-2877923</v>
      </c>
      <c r="T39" s="50">
        <f t="shared" si="25"/>
        <v>33942729</v>
      </c>
      <c r="U39" s="47">
        <f t="shared" si="25"/>
        <v>-13000</v>
      </c>
      <c r="V39" s="47">
        <f t="shared" si="25"/>
        <v>13000</v>
      </c>
      <c r="W39" s="47">
        <f t="shared" si="25"/>
        <v>0</v>
      </c>
      <c r="X39" s="47">
        <f t="shared" ref="X39:Z39" si="26">SUM(X40:X43)</f>
        <v>0</v>
      </c>
      <c r="Y39" s="47">
        <f t="shared" si="26"/>
        <v>0</v>
      </c>
      <c r="Z39" s="47">
        <f t="shared" si="26"/>
        <v>0</v>
      </c>
      <c r="AA39" s="47">
        <f t="shared" si="25"/>
        <v>-200000</v>
      </c>
      <c r="AB39" s="47">
        <f t="shared" si="25"/>
        <v>0</v>
      </c>
      <c r="AC39" s="47">
        <f t="shared" si="25"/>
        <v>0</v>
      </c>
      <c r="AD39" s="47">
        <f t="shared" si="25"/>
        <v>0</v>
      </c>
      <c r="AE39" s="47">
        <f t="shared" si="25"/>
        <v>0</v>
      </c>
      <c r="AF39" s="47">
        <f t="shared" si="25"/>
        <v>0</v>
      </c>
      <c r="AG39" s="47">
        <f t="shared" si="25"/>
        <v>0</v>
      </c>
      <c r="AH39" s="47">
        <f t="shared" si="25"/>
        <v>0</v>
      </c>
      <c r="AI39" s="47">
        <f t="shared" si="25"/>
        <v>0</v>
      </c>
      <c r="AJ39" s="47">
        <f t="shared" si="25"/>
        <v>0</v>
      </c>
      <c r="AK39" s="47">
        <f t="shared" si="25"/>
        <v>0</v>
      </c>
      <c r="AL39" s="47">
        <f t="shared" si="25"/>
        <v>0</v>
      </c>
      <c r="AM39" s="47">
        <f t="shared" si="25"/>
        <v>0</v>
      </c>
      <c r="AN39" s="47">
        <f t="shared" si="25"/>
        <v>0</v>
      </c>
      <c r="AO39" s="47">
        <f t="shared" si="25"/>
        <v>0</v>
      </c>
      <c r="AP39" s="47">
        <f t="shared" si="25"/>
        <v>0</v>
      </c>
      <c r="AQ39" s="47">
        <f t="shared" si="25"/>
        <v>0</v>
      </c>
      <c r="AR39" s="47">
        <f t="shared" si="25"/>
        <v>0</v>
      </c>
      <c r="AS39" s="47">
        <f t="shared" si="25"/>
        <v>0</v>
      </c>
      <c r="AT39" s="47">
        <f t="shared" si="25"/>
        <v>0</v>
      </c>
      <c r="AU39" s="47">
        <f t="shared" si="25"/>
        <v>0</v>
      </c>
      <c r="AV39" s="47">
        <f t="shared" si="25"/>
        <v>0</v>
      </c>
      <c r="AW39" s="47">
        <f t="shared" si="25"/>
        <v>0</v>
      </c>
      <c r="AX39" s="47">
        <f t="shared" si="25"/>
        <v>0</v>
      </c>
      <c r="AY39" s="47">
        <f t="shared" si="25"/>
        <v>0</v>
      </c>
      <c r="AZ39" s="47">
        <f t="shared" si="25"/>
        <v>0</v>
      </c>
      <c r="BA39" s="47">
        <f t="shared" si="25"/>
        <v>0</v>
      </c>
      <c r="BB39" s="47">
        <f t="shared" si="25"/>
        <v>0</v>
      </c>
      <c r="BC39" s="47">
        <f t="shared" si="25"/>
        <v>0</v>
      </c>
      <c r="BD39" s="47">
        <f t="shared" si="25"/>
        <v>0</v>
      </c>
      <c r="BE39" s="47">
        <f t="shared" si="25"/>
        <v>-200000</v>
      </c>
      <c r="BF39" s="51">
        <f t="shared" si="25"/>
        <v>33742729</v>
      </c>
    </row>
    <row r="40" spans="1:58" x14ac:dyDescent="0.45">
      <c r="A40" s="17">
        <v>207</v>
      </c>
      <c r="B40" s="18" t="s">
        <v>139</v>
      </c>
      <c r="C40" s="19">
        <v>32183924</v>
      </c>
      <c r="D40" s="19">
        <v>0</v>
      </c>
      <c r="E40" s="19">
        <v>0</v>
      </c>
      <c r="F40" s="19">
        <f>SUM(D40:E40)</f>
        <v>0</v>
      </c>
      <c r="G40" s="20"/>
      <c r="H40" s="20"/>
      <c r="I40" s="20"/>
      <c r="J40" s="20"/>
      <c r="K40" s="20"/>
      <c r="L40" s="20"/>
      <c r="M40" s="20"/>
      <c r="N40" s="19">
        <f t="shared" ref="N40:N43" si="27">SUM(G40:M40)</f>
        <v>0</v>
      </c>
      <c r="O40" s="21">
        <v>0</v>
      </c>
      <c r="P40" s="21">
        <v>0</v>
      </c>
      <c r="Q40" s="21">
        <v>-71025</v>
      </c>
      <c r="R40" s="21">
        <v>0</v>
      </c>
      <c r="S40" s="19">
        <f t="shared" ref="S40:S43" si="28">SUM(O40:R40)</f>
        <v>-71025</v>
      </c>
      <c r="T40" s="22">
        <f>C40+F40+N40+S40</f>
        <v>32112899</v>
      </c>
      <c r="U40" s="23">
        <v>0</v>
      </c>
      <c r="V40" s="23">
        <v>0</v>
      </c>
      <c r="W40" s="23">
        <f t="shared" ref="W40:W43" si="29">SUM(U40:V40)</f>
        <v>0</v>
      </c>
      <c r="X40" s="23">
        <v>0</v>
      </c>
      <c r="Y40" s="23"/>
      <c r="Z40" s="23">
        <f t="shared" ref="Z40:Z43" si="30">X40+Y40</f>
        <v>0</v>
      </c>
      <c r="AA40" s="20">
        <v>-200000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/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0</v>
      </c>
      <c r="AQ40" s="20">
        <v>0</v>
      </c>
      <c r="AR40" s="20">
        <v>0</v>
      </c>
      <c r="AS40" s="20">
        <v>0</v>
      </c>
      <c r="AT40" s="20">
        <v>0</v>
      </c>
      <c r="AU40" s="20">
        <v>0</v>
      </c>
      <c r="AV40" s="20">
        <v>0</v>
      </c>
      <c r="AW40" s="20"/>
      <c r="AX40" s="20">
        <v>0</v>
      </c>
      <c r="AY40" s="20">
        <v>0</v>
      </c>
      <c r="AZ40" s="20"/>
      <c r="BA40" s="20"/>
      <c r="BB40" s="20"/>
      <c r="BC40" s="20"/>
      <c r="BD40" s="20"/>
      <c r="BE40" s="23">
        <f>SUM(AA40:BD40)</f>
        <v>-200000</v>
      </c>
      <c r="BF40" s="24">
        <f>T40+W40+Z40+BE40</f>
        <v>31912899</v>
      </c>
    </row>
    <row r="41" spans="1:58" x14ac:dyDescent="0.45">
      <c r="A41" s="25">
        <v>216</v>
      </c>
      <c r="B41" s="26" t="s">
        <v>140</v>
      </c>
      <c r="C41" s="19">
        <v>32702</v>
      </c>
      <c r="D41" s="19">
        <v>0</v>
      </c>
      <c r="E41" s="19">
        <v>0</v>
      </c>
      <c r="F41" s="19">
        <f>SUM(D41:E41)</f>
        <v>0</v>
      </c>
      <c r="G41" s="20"/>
      <c r="H41" s="20"/>
      <c r="I41" s="20"/>
      <c r="J41" s="20"/>
      <c r="K41" s="20"/>
      <c r="L41" s="20"/>
      <c r="M41" s="20"/>
      <c r="N41" s="19">
        <f t="shared" si="27"/>
        <v>0</v>
      </c>
      <c r="O41" s="21">
        <v>0</v>
      </c>
      <c r="P41" s="21">
        <v>0</v>
      </c>
      <c r="Q41" s="21">
        <v>-445</v>
      </c>
      <c r="R41" s="21">
        <v>0</v>
      </c>
      <c r="S41" s="19">
        <f t="shared" si="28"/>
        <v>-445</v>
      </c>
      <c r="T41" s="22">
        <f>C41+F41+N41+S41</f>
        <v>32257</v>
      </c>
      <c r="U41" s="23">
        <v>0</v>
      </c>
      <c r="V41" s="23">
        <v>0</v>
      </c>
      <c r="W41" s="23">
        <f t="shared" si="29"/>
        <v>0</v>
      </c>
      <c r="X41" s="23">
        <v>0</v>
      </c>
      <c r="Y41" s="23"/>
      <c r="Z41" s="23">
        <f t="shared" si="30"/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/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/>
      <c r="AX41" s="20">
        <v>0</v>
      </c>
      <c r="AY41" s="20">
        <v>0</v>
      </c>
      <c r="AZ41" s="20"/>
      <c r="BA41" s="20"/>
      <c r="BB41" s="20"/>
      <c r="BC41" s="20"/>
      <c r="BD41" s="20"/>
      <c r="BE41" s="23">
        <f>SUM(AA41:BD41)</f>
        <v>0</v>
      </c>
      <c r="BF41" s="32">
        <f>T41+W41+Z41+BE41</f>
        <v>32257</v>
      </c>
    </row>
    <row r="42" spans="1:58" x14ac:dyDescent="0.45">
      <c r="A42" s="25">
        <v>217</v>
      </c>
      <c r="B42" s="26" t="s">
        <v>141</v>
      </c>
      <c r="C42" s="19">
        <v>0</v>
      </c>
      <c r="D42" s="19">
        <v>0</v>
      </c>
      <c r="E42" s="19">
        <v>0</v>
      </c>
      <c r="F42" s="19">
        <f>SUM(D42:E42)</f>
        <v>0</v>
      </c>
      <c r="G42" s="20"/>
      <c r="H42" s="20"/>
      <c r="I42" s="20"/>
      <c r="J42" s="20"/>
      <c r="K42" s="20"/>
      <c r="L42" s="20"/>
      <c r="M42" s="20"/>
      <c r="N42" s="19">
        <f t="shared" si="27"/>
        <v>0</v>
      </c>
      <c r="O42" s="21">
        <v>0</v>
      </c>
      <c r="P42" s="21">
        <v>0</v>
      </c>
      <c r="Q42" s="21">
        <v>0</v>
      </c>
      <c r="R42" s="21">
        <v>0</v>
      </c>
      <c r="S42" s="19">
        <f t="shared" si="28"/>
        <v>0</v>
      </c>
      <c r="T42" s="22">
        <f>C42+F42+N42+S42</f>
        <v>0</v>
      </c>
      <c r="U42" s="23">
        <v>0</v>
      </c>
      <c r="V42" s="23">
        <v>0</v>
      </c>
      <c r="W42" s="23">
        <f t="shared" si="29"/>
        <v>0</v>
      </c>
      <c r="X42" s="23">
        <v>0</v>
      </c>
      <c r="Y42" s="23"/>
      <c r="Z42" s="23">
        <f t="shared" si="30"/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/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20">
        <v>0</v>
      </c>
      <c r="AT42" s="20">
        <v>0</v>
      </c>
      <c r="AU42" s="20">
        <v>0</v>
      </c>
      <c r="AV42" s="20">
        <v>0</v>
      </c>
      <c r="AW42" s="20"/>
      <c r="AX42" s="20">
        <v>0</v>
      </c>
      <c r="AY42" s="20">
        <v>0</v>
      </c>
      <c r="AZ42" s="20"/>
      <c r="BA42" s="20"/>
      <c r="BB42" s="20"/>
      <c r="BC42" s="20"/>
      <c r="BD42" s="20"/>
      <c r="BE42" s="23">
        <f>SUM(AA42:BD42)</f>
        <v>0</v>
      </c>
      <c r="BF42" s="32">
        <f>T42+W42+Z42+BE42</f>
        <v>0</v>
      </c>
    </row>
    <row r="43" spans="1:58" x14ac:dyDescent="0.45">
      <c r="A43" s="33">
        <v>301</v>
      </c>
      <c r="B43" s="34" t="s">
        <v>142</v>
      </c>
      <c r="C43" s="61">
        <v>4604026</v>
      </c>
      <c r="D43" s="61">
        <v>0</v>
      </c>
      <c r="E43" s="61">
        <v>0</v>
      </c>
      <c r="F43" s="61">
        <f>SUM(D43:E43)</f>
        <v>0</v>
      </c>
      <c r="G43" s="62"/>
      <c r="H43" s="62"/>
      <c r="I43" s="62"/>
      <c r="J43" s="62"/>
      <c r="K43" s="62"/>
      <c r="L43" s="62"/>
      <c r="M43" s="62"/>
      <c r="N43" s="61">
        <f t="shared" si="27"/>
        <v>0</v>
      </c>
      <c r="O43" s="63">
        <v>0</v>
      </c>
      <c r="P43" s="63">
        <v>-2796316</v>
      </c>
      <c r="Q43" s="63">
        <v>-38871</v>
      </c>
      <c r="R43" s="63">
        <v>28734</v>
      </c>
      <c r="S43" s="61">
        <f t="shared" si="28"/>
        <v>-2806453</v>
      </c>
      <c r="T43" s="64">
        <f>C43+F43+N43+S43</f>
        <v>1797573</v>
      </c>
      <c r="U43" s="65">
        <v>-13000</v>
      </c>
      <c r="V43" s="65">
        <v>13000</v>
      </c>
      <c r="W43" s="65">
        <f t="shared" si="29"/>
        <v>0</v>
      </c>
      <c r="X43" s="65">
        <v>0</v>
      </c>
      <c r="Y43" s="65"/>
      <c r="Z43" s="65">
        <f t="shared" si="30"/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/>
      <c r="AH43" s="62">
        <v>0</v>
      </c>
      <c r="AI43" s="62">
        <v>0</v>
      </c>
      <c r="AJ43" s="62">
        <v>0</v>
      </c>
      <c r="AK43" s="62">
        <v>0</v>
      </c>
      <c r="AL43" s="62">
        <v>0</v>
      </c>
      <c r="AM43" s="62">
        <v>0</v>
      </c>
      <c r="AN43" s="62">
        <v>0</v>
      </c>
      <c r="AO43" s="62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0</v>
      </c>
      <c r="AW43" s="62"/>
      <c r="AX43" s="62">
        <v>0</v>
      </c>
      <c r="AY43" s="62">
        <v>0</v>
      </c>
      <c r="AZ43" s="62"/>
      <c r="BA43" s="62"/>
      <c r="BB43" s="62"/>
      <c r="BC43" s="62"/>
      <c r="BD43" s="62"/>
      <c r="BE43" s="65">
        <f>SUM(AA43:BD43)</f>
        <v>0</v>
      </c>
      <c r="BF43" s="40">
        <f>T43+W43+Z43+BE43</f>
        <v>1797573</v>
      </c>
    </row>
    <row r="44" spans="1:58" x14ac:dyDescent="0.45">
      <c r="A44" s="41"/>
      <c r="B44" s="42" t="s">
        <v>143</v>
      </c>
      <c r="C44" s="15">
        <f>+C21+C5</f>
        <v>861062853</v>
      </c>
      <c r="D44" s="15">
        <f t="shared" ref="D44:BF44" si="31">+D21+D5</f>
        <v>12217896</v>
      </c>
      <c r="E44" s="15">
        <f t="shared" si="31"/>
        <v>939624</v>
      </c>
      <c r="F44" s="15">
        <f t="shared" si="31"/>
        <v>13157520</v>
      </c>
      <c r="G44" s="12">
        <f t="shared" si="31"/>
        <v>213000</v>
      </c>
      <c r="H44" s="12">
        <f t="shared" si="31"/>
        <v>600000</v>
      </c>
      <c r="I44" s="12">
        <f t="shared" si="31"/>
        <v>2000000</v>
      </c>
      <c r="J44" s="12">
        <f t="shared" si="31"/>
        <v>0</v>
      </c>
      <c r="K44" s="12">
        <f t="shared" si="31"/>
        <v>0</v>
      </c>
      <c r="L44" s="12">
        <f t="shared" si="31"/>
        <v>364000</v>
      </c>
      <c r="M44" s="12">
        <f t="shared" si="31"/>
        <v>135000</v>
      </c>
      <c r="N44" s="15">
        <f t="shared" si="31"/>
        <v>3312000</v>
      </c>
      <c r="O44" s="13">
        <f t="shared" si="31"/>
        <v>2692467.4</v>
      </c>
      <c r="P44" s="13">
        <f t="shared" si="31"/>
        <v>0</v>
      </c>
      <c r="Q44" s="13">
        <f t="shared" si="31"/>
        <v>-423309</v>
      </c>
      <c r="R44" s="13">
        <f t="shared" si="31"/>
        <v>0</v>
      </c>
      <c r="S44" s="15">
        <f t="shared" si="31"/>
        <v>2269158.3999999999</v>
      </c>
      <c r="T44" s="43">
        <f t="shared" si="31"/>
        <v>879801531.39999998</v>
      </c>
      <c r="U44" s="15">
        <f t="shared" si="31"/>
        <v>-45892999</v>
      </c>
      <c r="V44" s="15">
        <f t="shared" si="31"/>
        <v>0</v>
      </c>
      <c r="W44" s="15">
        <f t="shared" si="31"/>
        <v>-45892999</v>
      </c>
      <c r="X44" s="15">
        <f t="shared" si="31"/>
        <v>-420077441</v>
      </c>
      <c r="Y44" s="15">
        <f t="shared" si="31"/>
        <v>-1657037</v>
      </c>
      <c r="Z44" s="15">
        <f t="shared" si="31"/>
        <v>-421734478</v>
      </c>
      <c r="AA44" s="15">
        <f t="shared" si="31"/>
        <v>-200000</v>
      </c>
      <c r="AB44" s="15">
        <f t="shared" si="31"/>
        <v>-1350</v>
      </c>
      <c r="AC44" s="15">
        <f t="shared" si="31"/>
        <v>-500000</v>
      </c>
      <c r="AD44" s="15">
        <f t="shared" si="31"/>
        <v>-300000</v>
      </c>
      <c r="AE44" s="15">
        <f t="shared" si="31"/>
        <v>-7000000</v>
      </c>
      <c r="AF44" s="15">
        <f t="shared" si="31"/>
        <v>-2000000</v>
      </c>
      <c r="AG44" s="15">
        <f t="shared" si="31"/>
        <v>-2000000</v>
      </c>
      <c r="AH44" s="15">
        <f t="shared" si="31"/>
        <v>-500000</v>
      </c>
      <c r="AI44" s="15">
        <f t="shared" si="31"/>
        <v>-102000</v>
      </c>
      <c r="AJ44" s="15">
        <f t="shared" si="31"/>
        <v>-400000</v>
      </c>
      <c r="AK44" s="15">
        <f t="shared" si="31"/>
        <v>-500000</v>
      </c>
      <c r="AL44" s="15">
        <f t="shared" si="31"/>
        <v>-110000</v>
      </c>
      <c r="AM44" s="15">
        <f t="shared" si="31"/>
        <v>0</v>
      </c>
      <c r="AN44" s="15">
        <f t="shared" si="31"/>
        <v>-7345000</v>
      </c>
      <c r="AO44" s="15">
        <f t="shared" si="31"/>
        <v>-2625000</v>
      </c>
      <c r="AP44" s="15">
        <f t="shared" si="31"/>
        <v>-1000000</v>
      </c>
      <c r="AQ44" s="15">
        <f t="shared" si="31"/>
        <v>-226000</v>
      </c>
      <c r="AR44" s="15">
        <f t="shared" si="31"/>
        <v>-150000</v>
      </c>
      <c r="AS44" s="15">
        <f t="shared" si="31"/>
        <v>-500000</v>
      </c>
      <c r="AT44" s="15">
        <f t="shared" si="31"/>
        <v>-4000000</v>
      </c>
      <c r="AU44" s="15">
        <f t="shared" si="31"/>
        <v>0</v>
      </c>
      <c r="AV44" s="15">
        <f t="shared" si="31"/>
        <v>0</v>
      </c>
      <c r="AW44" s="15">
        <f t="shared" si="31"/>
        <v>0</v>
      </c>
      <c r="AX44" s="15">
        <f t="shared" si="31"/>
        <v>0</v>
      </c>
      <c r="AY44" s="15">
        <f t="shared" si="31"/>
        <v>0</v>
      </c>
      <c r="AZ44" s="15">
        <f t="shared" si="31"/>
        <v>0</v>
      </c>
      <c r="BA44" s="15">
        <f t="shared" si="31"/>
        <v>-213000</v>
      </c>
      <c r="BB44" s="15">
        <f t="shared" si="31"/>
        <v>-600000</v>
      </c>
      <c r="BC44" s="15">
        <f t="shared" si="31"/>
        <v>-364000</v>
      </c>
      <c r="BD44" s="15">
        <f t="shared" si="31"/>
        <v>-135000</v>
      </c>
      <c r="BE44" s="15">
        <f t="shared" si="31"/>
        <v>-30771350</v>
      </c>
      <c r="BF44" s="44">
        <f t="shared" si="31"/>
        <v>381402704.39999998</v>
      </c>
    </row>
    <row r="45" spans="1:58" x14ac:dyDescent="0.45">
      <c r="A45" s="17">
        <v>500</v>
      </c>
      <c r="B45" s="66" t="s">
        <v>144</v>
      </c>
      <c r="C45" s="67">
        <v>80788101</v>
      </c>
      <c r="D45" s="67">
        <v>-621528</v>
      </c>
      <c r="E45" s="67">
        <v>786660</v>
      </c>
      <c r="F45" s="67">
        <f t="shared" ref="F45:F46" si="32">SUM(D45:E45)</f>
        <v>165132</v>
      </c>
      <c r="G45" s="68"/>
      <c r="H45" s="68"/>
      <c r="I45" s="68"/>
      <c r="J45" s="68">
        <v>1200000</v>
      </c>
      <c r="K45" s="68"/>
      <c r="L45" s="68"/>
      <c r="M45" s="68"/>
      <c r="N45" s="67">
        <f t="shared" ref="N45:N46" si="33">SUM(G45:M45)</f>
        <v>1200000</v>
      </c>
      <c r="O45" s="69">
        <v>113246</v>
      </c>
      <c r="P45" s="69">
        <v>0</v>
      </c>
      <c r="Q45" s="69">
        <v>0</v>
      </c>
      <c r="R45" s="69">
        <v>0</v>
      </c>
      <c r="S45" s="67">
        <f t="shared" ref="S45:S46" si="34">SUM(O45:R45)</f>
        <v>113246</v>
      </c>
      <c r="T45" s="70">
        <f>C45+F45+N45+S45</f>
        <v>82266479</v>
      </c>
      <c r="U45" s="71">
        <v>0</v>
      </c>
      <c r="V45" s="71">
        <v>0</v>
      </c>
      <c r="W45" s="71">
        <f t="shared" ref="W45:W46" si="35">SUM(U45:V45)</f>
        <v>0</v>
      </c>
      <c r="X45" s="71">
        <v>-57832321</v>
      </c>
      <c r="Y45" s="71"/>
      <c r="Z45" s="71">
        <f t="shared" ref="Z45:Z46" si="36">X45+Y45</f>
        <v>-57832321</v>
      </c>
      <c r="AA45" s="68">
        <v>0</v>
      </c>
      <c r="AB45" s="68">
        <v>-22194</v>
      </c>
      <c r="AC45" s="68">
        <v>0</v>
      </c>
      <c r="AD45" s="68">
        <v>0</v>
      </c>
      <c r="AE45" s="68">
        <v>0</v>
      </c>
      <c r="AF45" s="68">
        <v>0</v>
      </c>
      <c r="AG45" s="68"/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0</v>
      </c>
      <c r="AN45" s="68">
        <v>0</v>
      </c>
      <c r="AO45" s="68">
        <v>0</v>
      </c>
      <c r="AP45" s="68">
        <v>0</v>
      </c>
      <c r="AQ45" s="68">
        <v>0</v>
      </c>
      <c r="AR45" s="68">
        <v>0</v>
      </c>
      <c r="AS45" s="68">
        <v>0</v>
      </c>
      <c r="AT45" s="68">
        <v>0</v>
      </c>
      <c r="AU45" s="68">
        <v>-200000</v>
      </c>
      <c r="AV45" s="68">
        <v>-150000</v>
      </c>
      <c r="AW45" s="68">
        <v>-1200000</v>
      </c>
      <c r="AX45" s="68">
        <v>0</v>
      </c>
      <c r="AY45" s="68">
        <v>0</v>
      </c>
      <c r="AZ45" s="68"/>
      <c r="BA45" s="68"/>
      <c r="BB45" s="68"/>
      <c r="BC45" s="68"/>
      <c r="BD45" s="68"/>
      <c r="BE45" s="71">
        <f>SUM(AA45:BD45)</f>
        <v>-1572194</v>
      </c>
      <c r="BF45" s="24">
        <f>T45+W45+Z45+BE45</f>
        <v>22861964</v>
      </c>
    </row>
    <row r="46" spans="1:58" x14ac:dyDescent="0.45">
      <c r="A46" s="33">
        <v>600</v>
      </c>
      <c r="B46" s="72" t="s">
        <v>145</v>
      </c>
      <c r="C46" s="67">
        <v>73566825</v>
      </c>
      <c r="D46" s="67">
        <v>-149801</v>
      </c>
      <c r="E46" s="67">
        <v>1056162</v>
      </c>
      <c r="F46" s="67">
        <f t="shared" si="32"/>
        <v>906361</v>
      </c>
      <c r="G46" s="68"/>
      <c r="H46" s="68"/>
      <c r="I46" s="68"/>
      <c r="J46" s="68"/>
      <c r="K46" s="68">
        <v>1457000</v>
      </c>
      <c r="L46" s="68"/>
      <c r="M46" s="68"/>
      <c r="N46" s="67">
        <f t="shared" si="33"/>
        <v>1457000</v>
      </c>
      <c r="O46" s="69">
        <v>105236</v>
      </c>
      <c r="P46" s="69">
        <v>0</v>
      </c>
      <c r="Q46" s="69">
        <v>0</v>
      </c>
      <c r="R46" s="69">
        <v>0</v>
      </c>
      <c r="S46" s="67">
        <f t="shared" si="34"/>
        <v>105236</v>
      </c>
      <c r="T46" s="70">
        <f>C46+F46+N46+S46</f>
        <v>76035422</v>
      </c>
      <c r="U46" s="71">
        <v>0</v>
      </c>
      <c r="V46" s="71">
        <v>0</v>
      </c>
      <c r="W46" s="71">
        <f t="shared" si="35"/>
        <v>0</v>
      </c>
      <c r="X46" s="71">
        <v>-48762233</v>
      </c>
      <c r="Y46" s="71"/>
      <c r="Z46" s="71">
        <f t="shared" si="36"/>
        <v>-48762233</v>
      </c>
      <c r="AA46" s="68">
        <v>0</v>
      </c>
      <c r="AB46" s="68">
        <v>-1456</v>
      </c>
      <c r="AC46" s="68">
        <v>0</v>
      </c>
      <c r="AD46" s="68">
        <v>0</v>
      </c>
      <c r="AE46" s="68">
        <v>0</v>
      </c>
      <c r="AF46" s="68">
        <v>0</v>
      </c>
      <c r="AG46" s="68"/>
      <c r="AH46" s="68">
        <v>0</v>
      </c>
      <c r="AI46" s="68">
        <v>0</v>
      </c>
      <c r="AJ46" s="68">
        <v>0</v>
      </c>
      <c r="AK46" s="68">
        <v>0</v>
      </c>
      <c r="AL46" s="68">
        <v>0</v>
      </c>
      <c r="AM46" s="68">
        <v>0</v>
      </c>
      <c r="AN46" s="68">
        <v>0</v>
      </c>
      <c r="AO46" s="68">
        <v>0</v>
      </c>
      <c r="AP46" s="68">
        <v>0</v>
      </c>
      <c r="AQ46" s="68">
        <v>0</v>
      </c>
      <c r="AR46" s="68">
        <v>0</v>
      </c>
      <c r="AS46" s="68">
        <v>0</v>
      </c>
      <c r="AT46" s="68">
        <v>0</v>
      </c>
      <c r="AU46" s="68">
        <v>0</v>
      </c>
      <c r="AV46" s="68">
        <v>0</v>
      </c>
      <c r="AW46" s="68"/>
      <c r="AX46" s="68">
        <v>-200000</v>
      </c>
      <c r="AY46" s="68">
        <v>-177000</v>
      </c>
      <c r="AZ46" s="68">
        <v>-1457000</v>
      </c>
      <c r="BA46" s="68"/>
      <c r="BB46" s="68"/>
      <c r="BC46" s="68"/>
      <c r="BD46" s="68"/>
      <c r="BE46" s="71">
        <f>SUM(AA46:BD46)</f>
        <v>-1835456</v>
      </c>
      <c r="BF46" s="40">
        <f>T46+W46+Z46+BE46</f>
        <v>25437733</v>
      </c>
    </row>
    <row r="47" spans="1:58" x14ac:dyDescent="0.45">
      <c r="A47" s="56"/>
      <c r="B47" s="73" t="s">
        <v>146</v>
      </c>
      <c r="C47" s="47">
        <f>+C45+C46</f>
        <v>154354926</v>
      </c>
      <c r="D47" s="47">
        <f t="shared" ref="D47:BF47" si="37">+D45+D46</f>
        <v>-771329</v>
      </c>
      <c r="E47" s="47">
        <f t="shared" si="37"/>
        <v>1842822</v>
      </c>
      <c r="F47" s="47">
        <f t="shared" si="37"/>
        <v>1071493</v>
      </c>
      <c r="G47" s="48">
        <f t="shared" si="37"/>
        <v>0</v>
      </c>
      <c r="H47" s="48">
        <f t="shared" si="37"/>
        <v>0</v>
      </c>
      <c r="I47" s="48">
        <f t="shared" si="37"/>
        <v>0</v>
      </c>
      <c r="J47" s="48">
        <f t="shared" si="37"/>
        <v>1200000</v>
      </c>
      <c r="K47" s="48">
        <f t="shared" si="37"/>
        <v>1457000</v>
      </c>
      <c r="L47" s="48">
        <f t="shared" si="37"/>
        <v>0</v>
      </c>
      <c r="M47" s="48">
        <f t="shared" si="37"/>
        <v>0</v>
      </c>
      <c r="N47" s="47">
        <f t="shared" si="37"/>
        <v>2657000</v>
      </c>
      <c r="O47" s="49">
        <f t="shared" si="37"/>
        <v>218482</v>
      </c>
      <c r="P47" s="49">
        <f t="shared" si="37"/>
        <v>0</v>
      </c>
      <c r="Q47" s="49">
        <f t="shared" si="37"/>
        <v>0</v>
      </c>
      <c r="R47" s="49">
        <f t="shared" si="37"/>
        <v>0</v>
      </c>
      <c r="S47" s="47">
        <f t="shared" si="37"/>
        <v>218482</v>
      </c>
      <c r="T47" s="50">
        <f t="shared" si="37"/>
        <v>158301901</v>
      </c>
      <c r="U47" s="47">
        <f t="shared" si="37"/>
        <v>0</v>
      </c>
      <c r="V47" s="47">
        <f t="shared" si="37"/>
        <v>0</v>
      </c>
      <c r="W47" s="47">
        <f t="shared" si="37"/>
        <v>0</v>
      </c>
      <c r="X47" s="47">
        <f t="shared" si="37"/>
        <v>-106594554</v>
      </c>
      <c r="Y47" s="47">
        <f t="shared" si="37"/>
        <v>0</v>
      </c>
      <c r="Z47" s="47">
        <f t="shared" si="37"/>
        <v>-106594554</v>
      </c>
      <c r="AA47" s="47">
        <f t="shared" si="37"/>
        <v>0</v>
      </c>
      <c r="AB47" s="47">
        <f t="shared" si="37"/>
        <v>-23650</v>
      </c>
      <c r="AC47" s="47">
        <f t="shared" si="37"/>
        <v>0</v>
      </c>
      <c r="AD47" s="47">
        <f t="shared" si="37"/>
        <v>0</v>
      </c>
      <c r="AE47" s="47">
        <f t="shared" si="37"/>
        <v>0</v>
      </c>
      <c r="AF47" s="47">
        <f t="shared" si="37"/>
        <v>0</v>
      </c>
      <c r="AG47" s="47">
        <f t="shared" si="37"/>
        <v>0</v>
      </c>
      <c r="AH47" s="47">
        <f t="shared" si="37"/>
        <v>0</v>
      </c>
      <c r="AI47" s="47">
        <f t="shared" si="37"/>
        <v>0</v>
      </c>
      <c r="AJ47" s="47">
        <f t="shared" si="37"/>
        <v>0</v>
      </c>
      <c r="AK47" s="47">
        <f t="shared" si="37"/>
        <v>0</v>
      </c>
      <c r="AL47" s="47">
        <f t="shared" si="37"/>
        <v>0</v>
      </c>
      <c r="AM47" s="47">
        <f t="shared" si="37"/>
        <v>0</v>
      </c>
      <c r="AN47" s="47">
        <f t="shared" si="37"/>
        <v>0</v>
      </c>
      <c r="AO47" s="47">
        <f t="shared" si="37"/>
        <v>0</v>
      </c>
      <c r="AP47" s="47">
        <f t="shared" si="37"/>
        <v>0</v>
      </c>
      <c r="AQ47" s="47">
        <f t="shared" si="37"/>
        <v>0</v>
      </c>
      <c r="AR47" s="47">
        <f t="shared" si="37"/>
        <v>0</v>
      </c>
      <c r="AS47" s="47">
        <f t="shared" si="37"/>
        <v>0</v>
      </c>
      <c r="AT47" s="47">
        <f t="shared" si="37"/>
        <v>0</v>
      </c>
      <c r="AU47" s="47">
        <f t="shared" si="37"/>
        <v>-200000</v>
      </c>
      <c r="AV47" s="47">
        <f t="shared" si="37"/>
        <v>-150000</v>
      </c>
      <c r="AW47" s="47">
        <f t="shared" si="37"/>
        <v>-1200000</v>
      </c>
      <c r="AX47" s="47">
        <f t="shared" si="37"/>
        <v>-200000</v>
      </c>
      <c r="AY47" s="47">
        <f t="shared" si="37"/>
        <v>-177000</v>
      </c>
      <c r="AZ47" s="47">
        <f t="shared" si="37"/>
        <v>-1457000</v>
      </c>
      <c r="BA47" s="47">
        <f t="shared" si="37"/>
        <v>0</v>
      </c>
      <c r="BB47" s="47">
        <f t="shared" si="37"/>
        <v>0</v>
      </c>
      <c r="BC47" s="47">
        <f t="shared" si="37"/>
        <v>0</v>
      </c>
      <c r="BD47" s="47">
        <f t="shared" si="37"/>
        <v>0</v>
      </c>
      <c r="BE47" s="47">
        <f t="shared" si="37"/>
        <v>-3407650</v>
      </c>
      <c r="BF47" s="51">
        <f t="shared" si="37"/>
        <v>48299697</v>
      </c>
    </row>
    <row r="48" spans="1:58" x14ac:dyDescent="0.45">
      <c r="A48" s="74"/>
      <c r="B48" s="42" t="s">
        <v>147</v>
      </c>
      <c r="C48" s="15">
        <f>+C47+C44</f>
        <v>1015417779</v>
      </c>
      <c r="D48" s="15">
        <f t="shared" ref="D48:BF48" si="38">+D47+D44</f>
        <v>11446567</v>
      </c>
      <c r="E48" s="15">
        <f t="shared" si="38"/>
        <v>2782446</v>
      </c>
      <c r="F48" s="15">
        <f t="shared" si="38"/>
        <v>14229013</v>
      </c>
      <c r="G48" s="12">
        <f t="shared" si="38"/>
        <v>213000</v>
      </c>
      <c r="H48" s="12">
        <f t="shared" si="38"/>
        <v>600000</v>
      </c>
      <c r="I48" s="12">
        <f t="shared" si="38"/>
        <v>2000000</v>
      </c>
      <c r="J48" s="12">
        <f t="shared" si="38"/>
        <v>1200000</v>
      </c>
      <c r="K48" s="12">
        <f t="shared" si="38"/>
        <v>1457000</v>
      </c>
      <c r="L48" s="12">
        <f t="shared" si="38"/>
        <v>364000</v>
      </c>
      <c r="M48" s="12">
        <f t="shared" si="38"/>
        <v>135000</v>
      </c>
      <c r="N48" s="15">
        <f t="shared" si="38"/>
        <v>5969000</v>
      </c>
      <c r="O48" s="13">
        <f t="shared" si="38"/>
        <v>2910949.4</v>
      </c>
      <c r="P48" s="13">
        <f t="shared" si="38"/>
        <v>0</v>
      </c>
      <c r="Q48" s="13">
        <f t="shared" si="38"/>
        <v>-423309</v>
      </c>
      <c r="R48" s="13">
        <f t="shared" si="38"/>
        <v>0</v>
      </c>
      <c r="S48" s="15">
        <f t="shared" si="38"/>
        <v>2487640.4</v>
      </c>
      <c r="T48" s="43">
        <f>+T47+T44</f>
        <v>1038103432.4</v>
      </c>
      <c r="U48" s="15">
        <f t="shared" ref="U48:Z48" si="39">+U47+U44</f>
        <v>-45892999</v>
      </c>
      <c r="V48" s="15">
        <f t="shared" si="39"/>
        <v>0</v>
      </c>
      <c r="W48" s="15">
        <f t="shared" si="39"/>
        <v>-45892999</v>
      </c>
      <c r="X48" s="15">
        <f t="shared" si="39"/>
        <v>-526671995</v>
      </c>
      <c r="Y48" s="15">
        <f t="shared" si="39"/>
        <v>-1657037</v>
      </c>
      <c r="Z48" s="15">
        <f t="shared" si="39"/>
        <v>-528329032</v>
      </c>
      <c r="AA48" s="15">
        <f t="shared" si="38"/>
        <v>-200000</v>
      </c>
      <c r="AB48" s="15">
        <f t="shared" si="38"/>
        <v>-25000</v>
      </c>
      <c r="AC48" s="15">
        <f t="shared" si="38"/>
        <v>-500000</v>
      </c>
      <c r="AD48" s="15">
        <f t="shared" si="38"/>
        <v>-300000</v>
      </c>
      <c r="AE48" s="15">
        <f t="shared" si="38"/>
        <v>-7000000</v>
      </c>
      <c r="AF48" s="15">
        <f t="shared" si="38"/>
        <v>-2000000</v>
      </c>
      <c r="AG48" s="15">
        <f t="shared" si="38"/>
        <v>-2000000</v>
      </c>
      <c r="AH48" s="15">
        <f t="shared" si="38"/>
        <v>-500000</v>
      </c>
      <c r="AI48" s="15">
        <f t="shared" si="38"/>
        <v>-102000</v>
      </c>
      <c r="AJ48" s="15">
        <f t="shared" si="38"/>
        <v>-400000</v>
      </c>
      <c r="AK48" s="15">
        <f t="shared" si="38"/>
        <v>-500000</v>
      </c>
      <c r="AL48" s="15">
        <f t="shared" si="38"/>
        <v>-110000</v>
      </c>
      <c r="AM48" s="15">
        <f t="shared" si="38"/>
        <v>0</v>
      </c>
      <c r="AN48" s="15">
        <f t="shared" si="38"/>
        <v>-7345000</v>
      </c>
      <c r="AO48" s="15">
        <f t="shared" si="38"/>
        <v>-2625000</v>
      </c>
      <c r="AP48" s="15">
        <f t="shared" si="38"/>
        <v>-1000000</v>
      </c>
      <c r="AQ48" s="15">
        <f t="shared" si="38"/>
        <v>-226000</v>
      </c>
      <c r="AR48" s="15">
        <f t="shared" si="38"/>
        <v>-150000</v>
      </c>
      <c r="AS48" s="15">
        <f t="shared" si="38"/>
        <v>-500000</v>
      </c>
      <c r="AT48" s="15">
        <f t="shared" si="38"/>
        <v>-4000000</v>
      </c>
      <c r="AU48" s="15">
        <f t="shared" si="38"/>
        <v>-200000</v>
      </c>
      <c r="AV48" s="15">
        <f t="shared" si="38"/>
        <v>-150000</v>
      </c>
      <c r="AW48" s="15">
        <f t="shared" si="38"/>
        <v>-1200000</v>
      </c>
      <c r="AX48" s="15">
        <f t="shared" si="38"/>
        <v>-200000</v>
      </c>
      <c r="AY48" s="15">
        <f t="shared" si="38"/>
        <v>-177000</v>
      </c>
      <c r="AZ48" s="15">
        <f t="shared" si="38"/>
        <v>-1457000</v>
      </c>
      <c r="BA48" s="15">
        <f t="shared" si="38"/>
        <v>-213000</v>
      </c>
      <c r="BB48" s="15">
        <f t="shared" si="38"/>
        <v>-600000</v>
      </c>
      <c r="BC48" s="15">
        <f t="shared" si="38"/>
        <v>-364000</v>
      </c>
      <c r="BD48" s="15">
        <f t="shared" si="38"/>
        <v>-135000</v>
      </c>
      <c r="BE48" s="15">
        <f t="shared" si="38"/>
        <v>-34179000</v>
      </c>
      <c r="BF48" s="44">
        <f t="shared" si="38"/>
        <v>429702401.39999998</v>
      </c>
    </row>
    <row r="51" spans="1:58" x14ac:dyDescent="0.45">
      <c r="A51" s="75" t="s">
        <v>148</v>
      </c>
    </row>
    <row r="52" spans="1:58" ht="14.25" customHeight="1" x14ac:dyDescent="0.45">
      <c r="A52" s="83" t="s">
        <v>149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</row>
    <row r="53" spans="1:58" x14ac:dyDescent="0.4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</row>
    <row r="54" spans="1:58" x14ac:dyDescent="0.45">
      <c r="A54" s="82" t="s">
        <v>150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</row>
    <row r="55" spans="1:58" x14ac:dyDescent="0.45">
      <c r="A55" s="81" t="s">
        <v>151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</row>
    <row r="56" spans="1:58" x14ac:dyDescent="0.45">
      <c r="A56" s="81" t="s">
        <v>152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</row>
    <row r="57" spans="1:58" x14ac:dyDescent="0.45">
      <c r="A57" s="82" t="s">
        <v>153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</row>
    <row r="58" spans="1:58" x14ac:dyDescent="0.45">
      <c r="A58" s="82" t="s">
        <v>154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</row>
    <row r="59" spans="1:58" ht="14.25" customHeight="1" x14ac:dyDescent="0.45">
      <c r="A59" s="83" t="s">
        <v>155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</row>
    <row r="60" spans="1:58" ht="28.35" customHeight="1" x14ac:dyDescent="0.45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</row>
  </sheetData>
  <mergeCells count="65">
    <mergeCell ref="F1:F3"/>
    <mergeCell ref="A1:A3"/>
    <mergeCell ref="B1:B3"/>
    <mergeCell ref="C1:C3"/>
    <mergeCell ref="D1:D3"/>
    <mergeCell ref="E1:E3"/>
    <mergeCell ref="R1:R3"/>
    <mergeCell ref="G1:G3"/>
    <mergeCell ref="H1:H3"/>
    <mergeCell ref="I1:I3"/>
    <mergeCell ref="J1:J3"/>
    <mergeCell ref="K1:K3"/>
    <mergeCell ref="L1:L3"/>
    <mergeCell ref="M1:M3"/>
    <mergeCell ref="N1:N3"/>
    <mergeCell ref="O1:O3"/>
    <mergeCell ref="P1:P3"/>
    <mergeCell ref="Q1:Q3"/>
    <mergeCell ref="AA1:AA3"/>
    <mergeCell ref="AB1:AB3"/>
    <mergeCell ref="AC1:AC3"/>
    <mergeCell ref="AD1:AD3"/>
    <mergeCell ref="S1:S3"/>
    <mergeCell ref="T1:T3"/>
    <mergeCell ref="U1:U3"/>
    <mergeCell ref="V1:V3"/>
    <mergeCell ref="W1:W3"/>
    <mergeCell ref="X1:X3"/>
    <mergeCell ref="A54:BF54"/>
    <mergeCell ref="AW1:AW3"/>
    <mergeCell ref="AX1:AX3"/>
    <mergeCell ref="AY1:AY3"/>
    <mergeCell ref="AZ1:AZ3"/>
    <mergeCell ref="BA1:BA3"/>
    <mergeCell ref="BB1:BB3"/>
    <mergeCell ref="AQ1:AQ3"/>
    <mergeCell ref="AR1:AR3"/>
    <mergeCell ref="AS1:AS3"/>
    <mergeCell ref="AT1:AT3"/>
    <mergeCell ref="AU1:AU3"/>
    <mergeCell ref="AV1:AV3"/>
    <mergeCell ref="AK1:AK3"/>
    <mergeCell ref="AL1:AL3"/>
    <mergeCell ref="AM1:AM3"/>
    <mergeCell ref="BC1:BC3"/>
    <mergeCell ref="BD1:BD3"/>
    <mergeCell ref="BE1:BE3"/>
    <mergeCell ref="BF1:BF3"/>
    <mergeCell ref="A52:BF53"/>
    <mergeCell ref="AN1:AN3"/>
    <mergeCell ref="AO1:AO3"/>
    <mergeCell ref="AP1:AP3"/>
    <mergeCell ref="AE1:AE3"/>
    <mergeCell ref="AF1:AF3"/>
    <mergeCell ref="AG1:AG3"/>
    <mergeCell ref="AH1:AH3"/>
    <mergeCell ref="AI1:AI3"/>
    <mergeCell ref="AJ1:AJ3"/>
    <mergeCell ref="Y1:Y3"/>
    <mergeCell ref="Z1:Z3"/>
    <mergeCell ref="A55:BF55"/>
    <mergeCell ref="A56:BF56"/>
    <mergeCell ref="A57:BF57"/>
    <mergeCell ref="A58:BF58"/>
    <mergeCell ref="A59:BF60"/>
  </mergeCells>
  <pageMargins left="0.25" right="0.25" top="0.75" bottom="0.26" header="0.24" footer="0.24"/>
  <pageSetup scale="80" fitToHeight="0" orientation="portrait" r:id="rId1"/>
  <headerFooter>
    <oddHeader>&amp;C&amp;"-,Bold"&amp;12University of Washington&amp;"-,Regular"&amp;11
FY21 GOF Supplement Breakdown, by Business Unit
&amp;"-,Italic"as of 8/10/20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f3f0c942-ac60-4c2c-b05e-0f74562f97f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1D2502ED7F8D43A52631889FA7CDC2" ma:contentTypeVersion="9" ma:contentTypeDescription="Create a new document." ma:contentTypeScope="" ma:versionID="46b0d0e2fe0fe33c70b475417f3c0b80">
  <xsd:schema xmlns:xsd="http://www.w3.org/2001/XMLSchema" xmlns:xs="http://www.w3.org/2001/XMLSchema" xmlns:p="http://schemas.microsoft.com/office/2006/metadata/properties" xmlns:ns2="f3f0c942-ac60-4c2c-b05e-0f74562f97fd" xmlns:ns3="cbe1e94d-575c-40b7-87c9-e57a80e073bc" targetNamespace="http://schemas.microsoft.com/office/2006/metadata/properties" ma:root="true" ma:fieldsID="31b2372b1293ede1edab32e17751ec2a" ns2:_="" ns3:_="">
    <xsd:import namespace="f3f0c942-ac60-4c2c-b05e-0f74562f97fd"/>
    <xsd:import namespace="cbe1e94d-575c-40b7-87c9-e57a80e073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f0c942-ac60-4c2c-b05e-0f74562f97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2" nillable="true" ma:displayName="Sign-off status" ma:internalName="Sign_x002d_off_x0020_status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e1e94d-575c-40b7-87c9-e57a80e073b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4937BC-2158-4A7D-A30B-9CD41857AB4A}">
  <ds:schemaRefs>
    <ds:schemaRef ds:uri="http://schemas.microsoft.com/office/2006/metadata/properties"/>
    <ds:schemaRef ds:uri="http://schemas.microsoft.com/office/infopath/2007/PartnerControls"/>
    <ds:schemaRef ds:uri="f3f0c942-ac60-4c2c-b05e-0f74562f97fd"/>
  </ds:schemaRefs>
</ds:datastoreItem>
</file>

<file path=customXml/itemProps2.xml><?xml version="1.0" encoding="utf-8"?>
<ds:datastoreItem xmlns:ds="http://schemas.openxmlformats.org/officeDocument/2006/customXml" ds:itemID="{19DC0F92-B395-4BFB-82EE-BC83CE0FBB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E48D49-C0D9-49AF-80C4-18B0CBC480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f0c942-ac60-4c2c-b05e-0f74562f97fd"/>
    <ds:schemaRef ds:uri="cbe1e94d-575c-40b7-87c9-e57a80e073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 View</vt:lpstr>
      <vt:lpstr>'Web View'!Print_Titles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Campbell</dc:creator>
  <cp:lastModifiedBy>Jason Campbell</cp:lastModifiedBy>
  <dcterms:created xsi:type="dcterms:W3CDTF">2020-08-21T17:08:52Z</dcterms:created>
  <dcterms:modified xsi:type="dcterms:W3CDTF">2020-08-21T17:13:06Z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0x010100421D2502ED7F8D43A52631889FA7CDC2</vt:lpwstr>
  </property>
</Properties>
</file>