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opb\OFFICE\IR\Regular Reports\ICORA\Finished Reports\"/>
    </mc:Choice>
  </mc:AlternateContent>
  <bookViews>
    <workbookView xWindow="0" yWindow="0" windowWidth="28800" windowHeight="11700" activeTab="2"/>
  </bookViews>
  <sheets>
    <sheet name="UW Bothell" sheetId="1" r:id="rId1"/>
    <sheet name="UW Seattle" sheetId="2" r:id="rId2"/>
    <sheet name="UW Tacoma" sheetId="3" r:id="rId3"/>
    <sheet name="UW Bothell (Fall)" sheetId="4" r:id="rId4"/>
    <sheet name="UW Seattle (Fall)" sheetId="5" r:id="rId5"/>
    <sheet name="UW Tacoma (Fall)" sheetId="6" r:id="rId6"/>
  </sheets>
  <calcPr calcId="162913"/>
</workbook>
</file>

<file path=xl/calcChain.xml><?xml version="1.0" encoding="utf-8"?>
<calcChain xmlns="http://schemas.openxmlformats.org/spreadsheetml/2006/main">
  <c r="M47" i="6" l="1"/>
  <c r="J47" i="6"/>
  <c r="G47" i="6"/>
  <c r="D47" i="6"/>
  <c r="M47" i="5"/>
  <c r="J47" i="5"/>
  <c r="G47" i="5"/>
  <c r="D47" i="5"/>
  <c r="M48" i="4" l="1"/>
  <c r="J48" i="4"/>
  <c r="G48" i="4"/>
  <c r="D48" i="4"/>
  <c r="M26" i="4"/>
  <c r="J26" i="4"/>
  <c r="G26" i="4"/>
  <c r="D26" i="4"/>
  <c r="M51" i="6" l="1"/>
  <c r="J51" i="6"/>
  <c r="G51" i="6"/>
  <c r="D51" i="6"/>
  <c r="M50" i="6"/>
  <c r="J50" i="6"/>
  <c r="G50" i="6"/>
  <c r="D50" i="6"/>
  <c r="M49" i="6"/>
  <c r="J49" i="6"/>
  <c r="G49" i="6"/>
  <c r="D49" i="6"/>
  <c r="M46" i="6"/>
  <c r="J46" i="6"/>
  <c r="G46" i="6"/>
  <c r="D46" i="6"/>
  <c r="M45" i="6"/>
  <c r="J45" i="6"/>
  <c r="G45" i="6"/>
  <c r="D45" i="6"/>
  <c r="M43" i="6"/>
  <c r="J43" i="6"/>
  <c r="G43" i="6"/>
  <c r="D43" i="6"/>
  <c r="M42" i="6"/>
  <c r="J42" i="6"/>
  <c r="G42" i="6"/>
  <c r="D42" i="6"/>
  <c r="M41" i="6"/>
  <c r="J41" i="6"/>
  <c r="G41" i="6"/>
  <c r="D41" i="6"/>
  <c r="M40" i="6"/>
  <c r="J40" i="6"/>
  <c r="G40" i="6"/>
  <c r="D40" i="6"/>
  <c r="M39" i="6"/>
  <c r="J39" i="6"/>
  <c r="G39" i="6"/>
  <c r="D39" i="6"/>
  <c r="M38" i="6"/>
  <c r="J38" i="6"/>
  <c r="G38" i="6"/>
  <c r="D38" i="6"/>
  <c r="M37" i="6"/>
  <c r="J37" i="6"/>
  <c r="G37" i="6"/>
  <c r="D37" i="6"/>
  <c r="M36" i="6"/>
  <c r="J36" i="6"/>
  <c r="G36" i="6"/>
  <c r="D36" i="6"/>
  <c r="M35" i="6"/>
  <c r="J35" i="6"/>
  <c r="G35" i="6"/>
  <c r="D35" i="6"/>
  <c r="M29" i="6"/>
  <c r="J29" i="6"/>
  <c r="G29" i="6"/>
  <c r="D29" i="6"/>
  <c r="M28" i="6"/>
  <c r="J28" i="6"/>
  <c r="G28" i="6"/>
  <c r="D28" i="6"/>
  <c r="M27" i="6"/>
  <c r="J27" i="6"/>
  <c r="G27" i="6"/>
  <c r="D27" i="6"/>
  <c r="M25" i="6"/>
  <c r="J25" i="6"/>
  <c r="G25" i="6"/>
  <c r="D25" i="6"/>
  <c r="M24" i="6"/>
  <c r="J24" i="6"/>
  <c r="G24" i="6"/>
  <c r="D24" i="6"/>
  <c r="M22" i="6"/>
  <c r="J22" i="6"/>
  <c r="G22" i="6"/>
  <c r="D22" i="6"/>
  <c r="M21" i="6"/>
  <c r="J21" i="6"/>
  <c r="G21" i="6"/>
  <c r="D21" i="6"/>
  <c r="M20" i="6"/>
  <c r="J20" i="6"/>
  <c r="G20" i="6"/>
  <c r="D20" i="6"/>
  <c r="M19" i="6"/>
  <c r="J19" i="6"/>
  <c r="G19" i="6"/>
  <c r="D19" i="6"/>
  <c r="M18" i="6"/>
  <c r="J18" i="6"/>
  <c r="G18" i="6"/>
  <c r="D18" i="6"/>
  <c r="M17" i="6"/>
  <c r="J17" i="6"/>
  <c r="G17" i="6"/>
  <c r="D17" i="6"/>
  <c r="M16" i="6"/>
  <c r="J16" i="6"/>
  <c r="G16" i="6"/>
  <c r="D16" i="6"/>
  <c r="M15" i="6"/>
  <c r="J15" i="6"/>
  <c r="G15" i="6"/>
  <c r="D15" i="6"/>
  <c r="M14" i="6"/>
  <c r="J14" i="6"/>
  <c r="G14" i="6"/>
  <c r="D14" i="6"/>
  <c r="L8" i="6"/>
  <c r="M8" i="6" s="1"/>
  <c r="K8" i="6"/>
  <c r="I8" i="6"/>
  <c r="H8" i="6"/>
  <c r="F8" i="6"/>
  <c r="E8" i="6"/>
  <c r="C8" i="6"/>
  <c r="B8" i="6"/>
  <c r="M6" i="6"/>
  <c r="J6" i="6"/>
  <c r="G6" i="6"/>
  <c r="D6" i="6"/>
  <c r="M5" i="6"/>
  <c r="J5" i="6"/>
  <c r="G5" i="6"/>
  <c r="D5" i="6"/>
  <c r="M51" i="5"/>
  <c r="J51" i="5"/>
  <c r="G51" i="5"/>
  <c r="D51" i="5"/>
  <c r="M50" i="5"/>
  <c r="J50" i="5"/>
  <c r="G50" i="5"/>
  <c r="D50" i="5"/>
  <c r="M49" i="5"/>
  <c r="J49" i="5"/>
  <c r="G49" i="5"/>
  <c r="D49" i="5"/>
  <c r="M46" i="5"/>
  <c r="J46" i="5"/>
  <c r="G46" i="5"/>
  <c r="D46" i="5"/>
  <c r="M45" i="5"/>
  <c r="J45" i="5"/>
  <c r="G45" i="5"/>
  <c r="D45" i="5"/>
  <c r="M43" i="5"/>
  <c r="J43" i="5"/>
  <c r="G43" i="5"/>
  <c r="D43" i="5"/>
  <c r="M42" i="5"/>
  <c r="J42" i="5"/>
  <c r="G42" i="5"/>
  <c r="D42" i="5"/>
  <c r="M41" i="5"/>
  <c r="J41" i="5"/>
  <c r="G41" i="5"/>
  <c r="D41" i="5"/>
  <c r="M40" i="5"/>
  <c r="J40" i="5"/>
  <c r="G40" i="5"/>
  <c r="D40" i="5"/>
  <c r="M39" i="5"/>
  <c r="J39" i="5"/>
  <c r="G39" i="5"/>
  <c r="D39" i="5"/>
  <c r="M38" i="5"/>
  <c r="J38" i="5"/>
  <c r="G38" i="5"/>
  <c r="D38" i="5"/>
  <c r="M37" i="5"/>
  <c r="J37" i="5"/>
  <c r="G37" i="5"/>
  <c r="D37" i="5"/>
  <c r="M36" i="5"/>
  <c r="J36" i="5"/>
  <c r="G36" i="5"/>
  <c r="D36" i="5"/>
  <c r="M35" i="5"/>
  <c r="J35" i="5"/>
  <c r="G35" i="5"/>
  <c r="D35" i="5"/>
  <c r="M29" i="5"/>
  <c r="J29" i="5"/>
  <c r="G29" i="5"/>
  <c r="D29" i="5"/>
  <c r="M28" i="5"/>
  <c r="J28" i="5"/>
  <c r="G28" i="5"/>
  <c r="D28" i="5"/>
  <c r="M27" i="5"/>
  <c r="J27" i="5"/>
  <c r="G27" i="5"/>
  <c r="D27" i="5"/>
  <c r="M25" i="5"/>
  <c r="J25" i="5"/>
  <c r="G25" i="5"/>
  <c r="D25" i="5"/>
  <c r="M24" i="5"/>
  <c r="J24" i="5"/>
  <c r="G24" i="5"/>
  <c r="D24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L8" i="5"/>
  <c r="M8" i="5" s="1"/>
  <c r="K8" i="5"/>
  <c r="I8" i="5"/>
  <c r="H8" i="5"/>
  <c r="F8" i="5"/>
  <c r="E8" i="5"/>
  <c r="C8" i="5"/>
  <c r="B8" i="5"/>
  <c r="M6" i="5"/>
  <c r="J6" i="5"/>
  <c r="G6" i="5"/>
  <c r="D6" i="5"/>
  <c r="M5" i="5"/>
  <c r="J5" i="5"/>
  <c r="G5" i="5"/>
  <c r="D5" i="5"/>
  <c r="M52" i="4"/>
  <c r="J52" i="4"/>
  <c r="G52" i="4"/>
  <c r="D52" i="4"/>
  <c r="M51" i="4"/>
  <c r="J51" i="4"/>
  <c r="G51" i="4"/>
  <c r="D51" i="4"/>
  <c r="M50" i="4"/>
  <c r="J50" i="4"/>
  <c r="G50" i="4"/>
  <c r="D50" i="4"/>
  <c r="M47" i="4"/>
  <c r="J47" i="4"/>
  <c r="G47" i="4"/>
  <c r="D47" i="4"/>
  <c r="M46" i="4"/>
  <c r="J46" i="4"/>
  <c r="G46" i="4"/>
  <c r="D46" i="4"/>
  <c r="M44" i="4"/>
  <c r="J44" i="4"/>
  <c r="G44" i="4"/>
  <c r="D44" i="4"/>
  <c r="M43" i="4"/>
  <c r="J43" i="4"/>
  <c r="G43" i="4"/>
  <c r="D43" i="4"/>
  <c r="M42" i="4"/>
  <c r="J42" i="4"/>
  <c r="G42" i="4"/>
  <c r="D42" i="4"/>
  <c r="M41" i="4"/>
  <c r="J41" i="4"/>
  <c r="G41" i="4"/>
  <c r="D41" i="4"/>
  <c r="M40" i="4"/>
  <c r="J40" i="4"/>
  <c r="G40" i="4"/>
  <c r="D40" i="4"/>
  <c r="M39" i="4"/>
  <c r="J39" i="4"/>
  <c r="G39" i="4"/>
  <c r="D39" i="4"/>
  <c r="M38" i="4"/>
  <c r="J38" i="4"/>
  <c r="G38" i="4"/>
  <c r="D38" i="4"/>
  <c r="M37" i="4"/>
  <c r="J37" i="4"/>
  <c r="G37" i="4"/>
  <c r="D37" i="4"/>
  <c r="M36" i="4"/>
  <c r="J36" i="4"/>
  <c r="G36" i="4"/>
  <c r="D36" i="4"/>
  <c r="M30" i="4"/>
  <c r="J30" i="4"/>
  <c r="G30" i="4"/>
  <c r="D30" i="4"/>
  <c r="M29" i="4"/>
  <c r="J29" i="4"/>
  <c r="G29" i="4"/>
  <c r="D29" i="4"/>
  <c r="M28" i="4"/>
  <c r="J28" i="4"/>
  <c r="G28" i="4"/>
  <c r="D28" i="4"/>
  <c r="M25" i="4"/>
  <c r="J25" i="4"/>
  <c r="G25" i="4"/>
  <c r="D25" i="4"/>
  <c r="M24" i="4"/>
  <c r="J24" i="4"/>
  <c r="G24" i="4"/>
  <c r="D24" i="4"/>
  <c r="M22" i="4"/>
  <c r="J22" i="4"/>
  <c r="G22" i="4"/>
  <c r="D22" i="4"/>
  <c r="M21" i="4"/>
  <c r="J21" i="4"/>
  <c r="G21" i="4"/>
  <c r="D21" i="4"/>
  <c r="M20" i="4"/>
  <c r="J20" i="4"/>
  <c r="G20" i="4"/>
  <c r="D20" i="4"/>
  <c r="M19" i="4"/>
  <c r="J19" i="4"/>
  <c r="G19" i="4"/>
  <c r="D19" i="4"/>
  <c r="M18" i="4"/>
  <c r="J18" i="4"/>
  <c r="G18" i="4"/>
  <c r="D18" i="4"/>
  <c r="M17" i="4"/>
  <c r="J17" i="4"/>
  <c r="G17" i="4"/>
  <c r="D17" i="4"/>
  <c r="M16" i="4"/>
  <c r="J16" i="4"/>
  <c r="G16" i="4"/>
  <c r="D16" i="4"/>
  <c r="M15" i="4"/>
  <c r="J15" i="4"/>
  <c r="G15" i="4"/>
  <c r="D15" i="4"/>
  <c r="M14" i="4"/>
  <c r="J14" i="4"/>
  <c r="G14" i="4"/>
  <c r="D14" i="4"/>
  <c r="L8" i="4"/>
  <c r="M8" i="4" s="1"/>
  <c r="K8" i="4"/>
  <c r="I8" i="4"/>
  <c r="H8" i="4"/>
  <c r="F8" i="4"/>
  <c r="E8" i="4"/>
  <c r="C8" i="4"/>
  <c r="B8" i="4"/>
  <c r="M6" i="4"/>
  <c r="J6" i="4"/>
  <c r="G6" i="4"/>
  <c r="D6" i="4"/>
  <c r="M5" i="4"/>
  <c r="J5" i="4"/>
  <c r="G5" i="4"/>
  <c r="D5" i="4"/>
  <c r="D8" i="6" l="1"/>
  <c r="D8" i="5"/>
  <c r="D8" i="4"/>
  <c r="J8" i="4"/>
  <c r="J8" i="5"/>
  <c r="J8" i="6"/>
  <c r="G8" i="6"/>
  <c r="G8" i="5"/>
  <c r="G8" i="4"/>
  <c r="D85" i="3"/>
  <c r="D84" i="3"/>
  <c r="D83" i="3"/>
  <c r="D81" i="3"/>
  <c r="D80" i="3"/>
  <c r="D78" i="3"/>
  <c r="D77" i="3"/>
  <c r="D76" i="3"/>
  <c r="D75" i="3"/>
  <c r="D74" i="3"/>
  <c r="D73" i="3"/>
  <c r="D72" i="3"/>
  <c r="J71" i="3"/>
  <c r="D71" i="3"/>
  <c r="J70" i="3"/>
  <c r="D70" i="3"/>
  <c r="J69" i="3"/>
  <c r="L65" i="3"/>
  <c r="K65" i="3"/>
  <c r="I65" i="3"/>
  <c r="H65" i="3"/>
  <c r="F65" i="3"/>
  <c r="E65" i="3"/>
  <c r="C65" i="3"/>
  <c r="I68" i="3" s="1"/>
  <c r="B65" i="3"/>
  <c r="H68" i="3" s="1"/>
  <c r="M63" i="3"/>
  <c r="J63" i="3"/>
  <c r="G63" i="3"/>
  <c r="D63" i="3"/>
  <c r="M62" i="3"/>
  <c r="J62" i="3"/>
  <c r="G62" i="3"/>
  <c r="D62" i="3"/>
  <c r="M61" i="3"/>
  <c r="J61" i="3"/>
  <c r="G61" i="3"/>
  <c r="D61" i="3"/>
  <c r="M60" i="3"/>
  <c r="J60" i="3"/>
  <c r="G60" i="3"/>
  <c r="D60" i="3"/>
  <c r="M59" i="3"/>
  <c r="J59" i="3"/>
  <c r="G59" i="3"/>
  <c r="D59" i="3"/>
  <c r="M58" i="3"/>
  <c r="J58" i="3"/>
  <c r="G58" i="3"/>
  <c r="D58" i="3"/>
  <c r="M57" i="3"/>
  <c r="J57" i="3"/>
  <c r="G57" i="3"/>
  <c r="D57" i="3"/>
  <c r="M56" i="3"/>
  <c r="J56" i="3"/>
  <c r="G56" i="3"/>
  <c r="D56" i="3"/>
  <c r="M50" i="3"/>
  <c r="J50" i="3"/>
  <c r="G50" i="3"/>
  <c r="D50" i="3"/>
  <c r="M49" i="3"/>
  <c r="J49" i="3"/>
  <c r="G49" i="3"/>
  <c r="D49" i="3"/>
  <c r="M48" i="3"/>
  <c r="J48" i="3"/>
  <c r="G48" i="3"/>
  <c r="D48" i="3"/>
  <c r="M46" i="3"/>
  <c r="J46" i="3"/>
  <c r="G46" i="3"/>
  <c r="D46" i="3"/>
  <c r="M45" i="3"/>
  <c r="J45" i="3"/>
  <c r="G45" i="3"/>
  <c r="D45" i="3"/>
  <c r="M43" i="3"/>
  <c r="J43" i="3"/>
  <c r="G43" i="3"/>
  <c r="D43" i="3"/>
  <c r="M42" i="3"/>
  <c r="J42" i="3"/>
  <c r="G42" i="3"/>
  <c r="D42" i="3"/>
  <c r="M41" i="3"/>
  <c r="J41" i="3"/>
  <c r="G41" i="3"/>
  <c r="D41" i="3"/>
  <c r="M40" i="3"/>
  <c r="J40" i="3"/>
  <c r="G40" i="3"/>
  <c r="D40" i="3"/>
  <c r="M39" i="3"/>
  <c r="J39" i="3"/>
  <c r="G39" i="3"/>
  <c r="D39" i="3"/>
  <c r="M38" i="3"/>
  <c r="J38" i="3"/>
  <c r="G38" i="3"/>
  <c r="D38" i="3"/>
  <c r="M37" i="3"/>
  <c r="J37" i="3"/>
  <c r="G37" i="3"/>
  <c r="D37" i="3"/>
  <c r="M36" i="3"/>
  <c r="J36" i="3"/>
  <c r="G36" i="3"/>
  <c r="D36" i="3"/>
  <c r="M35" i="3"/>
  <c r="J35" i="3"/>
  <c r="G35" i="3"/>
  <c r="D35" i="3"/>
  <c r="M29" i="3"/>
  <c r="J29" i="3"/>
  <c r="G29" i="3"/>
  <c r="D29" i="3"/>
  <c r="M28" i="3"/>
  <c r="J28" i="3"/>
  <c r="G28" i="3"/>
  <c r="D28" i="3"/>
  <c r="M27" i="3"/>
  <c r="J27" i="3"/>
  <c r="G27" i="3"/>
  <c r="D27" i="3"/>
  <c r="M25" i="3"/>
  <c r="J25" i="3"/>
  <c r="G25" i="3"/>
  <c r="D25" i="3"/>
  <c r="M24" i="3"/>
  <c r="J24" i="3"/>
  <c r="G24" i="3"/>
  <c r="D24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L8" i="3"/>
  <c r="K8" i="3"/>
  <c r="I8" i="3"/>
  <c r="H8" i="3"/>
  <c r="F8" i="3"/>
  <c r="E8" i="3"/>
  <c r="C8" i="3"/>
  <c r="D8" i="3" s="1"/>
  <c r="B8" i="3"/>
  <c r="M6" i="3"/>
  <c r="J6" i="3"/>
  <c r="G6" i="3"/>
  <c r="D6" i="3"/>
  <c r="M5" i="3"/>
  <c r="J5" i="3"/>
  <c r="G5" i="3"/>
  <c r="D5" i="3"/>
  <c r="J73" i="2"/>
  <c r="J72" i="2"/>
  <c r="J71" i="2"/>
  <c r="D87" i="2"/>
  <c r="D86" i="2"/>
  <c r="D85" i="2"/>
  <c r="D83" i="2"/>
  <c r="D82" i="2"/>
  <c r="D80" i="2"/>
  <c r="D79" i="2"/>
  <c r="D78" i="2"/>
  <c r="D77" i="2"/>
  <c r="D76" i="2"/>
  <c r="D75" i="2"/>
  <c r="D74" i="2"/>
  <c r="D73" i="2"/>
  <c r="D72" i="2"/>
  <c r="M65" i="2"/>
  <c r="M64" i="2"/>
  <c r="M63" i="2"/>
  <c r="M62" i="2"/>
  <c r="M61" i="2"/>
  <c r="M60" i="2"/>
  <c r="M59" i="2"/>
  <c r="M58" i="2"/>
  <c r="M57" i="2"/>
  <c r="J65" i="2"/>
  <c r="J64" i="2"/>
  <c r="J63" i="2"/>
  <c r="J62" i="2"/>
  <c r="J61" i="2"/>
  <c r="J60" i="2"/>
  <c r="J59" i="2"/>
  <c r="J58" i="2"/>
  <c r="J57" i="2"/>
  <c r="G65" i="2"/>
  <c r="G64" i="2"/>
  <c r="G63" i="2"/>
  <c r="G62" i="2"/>
  <c r="G61" i="2"/>
  <c r="G60" i="2"/>
  <c r="G59" i="2"/>
  <c r="G58" i="2"/>
  <c r="G57" i="2"/>
  <c r="D65" i="2"/>
  <c r="D64" i="2"/>
  <c r="D63" i="2"/>
  <c r="D62" i="2"/>
  <c r="D61" i="2"/>
  <c r="D60" i="2"/>
  <c r="D59" i="2"/>
  <c r="D58" i="2"/>
  <c r="D57" i="2"/>
  <c r="M50" i="2"/>
  <c r="J50" i="2"/>
  <c r="G50" i="2"/>
  <c r="D50" i="2"/>
  <c r="M49" i="2"/>
  <c r="J49" i="2"/>
  <c r="G49" i="2"/>
  <c r="D49" i="2"/>
  <c r="M48" i="2"/>
  <c r="J48" i="2"/>
  <c r="G48" i="2"/>
  <c r="D48" i="2"/>
  <c r="M46" i="2"/>
  <c r="J46" i="2"/>
  <c r="G46" i="2"/>
  <c r="D46" i="2"/>
  <c r="M45" i="2"/>
  <c r="J45" i="2"/>
  <c r="G45" i="2"/>
  <c r="D45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29" i="2"/>
  <c r="J29" i="2"/>
  <c r="G29" i="2"/>
  <c r="D29" i="2"/>
  <c r="M28" i="2"/>
  <c r="J28" i="2"/>
  <c r="G28" i="2"/>
  <c r="D28" i="2"/>
  <c r="M27" i="2"/>
  <c r="J27" i="2"/>
  <c r="G27" i="2"/>
  <c r="D27" i="2"/>
  <c r="M25" i="2"/>
  <c r="J25" i="2"/>
  <c r="G25" i="2"/>
  <c r="D25" i="2"/>
  <c r="M24" i="2"/>
  <c r="J24" i="2"/>
  <c r="G24" i="2"/>
  <c r="D24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L8" i="2"/>
  <c r="K8" i="2"/>
  <c r="I8" i="2"/>
  <c r="J8" i="2" s="1"/>
  <c r="H8" i="2"/>
  <c r="F8" i="2"/>
  <c r="E8" i="2"/>
  <c r="C8" i="2"/>
  <c r="B8" i="2"/>
  <c r="M6" i="2"/>
  <c r="J6" i="2"/>
  <c r="G6" i="2"/>
  <c r="D6" i="2"/>
  <c r="M5" i="2"/>
  <c r="J5" i="2"/>
  <c r="G5" i="2"/>
  <c r="D5" i="2"/>
  <c r="B67" i="2"/>
  <c r="H70" i="2" s="1"/>
  <c r="C67" i="2"/>
  <c r="E67" i="2"/>
  <c r="F67" i="2"/>
  <c r="G67" i="2" s="1"/>
  <c r="H67" i="2"/>
  <c r="I67" i="2"/>
  <c r="K67" i="2"/>
  <c r="L67" i="2"/>
  <c r="M67" i="2" s="1"/>
  <c r="M22" i="1"/>
  <c r="M21" i="1"/>
  <c r="M20" i="1"/>
  <c r="M19" i="1"/>
  <c r="M18" i="1"/>
  <c r="M17" i="1"/>
  <c r="M16" i="1"/>
  <c r="M15" i="1"/>
  <c r="M14" i="1"/>
  <c r="K8" i="1"/>
  <c r="L8" i="1"/>
  <c r="M6" i="1"/>
  <c r="J6" i="1"/>
  <c r="G6" i="1"/>
  <c r="D6" i="1"/>
  <c r="M5" i="1"/>
  <c r="J5" i="1"/>
  <c r="G5" i="1"/>
  <c r="D5" i="1"/>
  <c r="M25" i="1"/>
  <c r="J25" i="1"/>
  <c r="G25" i="1"/>
  <c r="D25" i="1"/>
  <c r="M24" i="1"/>
  <c r="J24" i="1"/>
  <c r="G24" i="1"/>
  <c r="D24" i="1"/>
  <c r="D29" i="1"/>
  <c r="D28" i="1"/>
  <c r="D27" i="1"/>
  <c r="G29" i="1"/>
  <c r="G28" i="1"/>
  <c r="G27" i="1"/>
  <c r="M29" i="1"/>
  <c r="M28" i="1"/>
  <c r="M27" i="1"/>
  <c r="J29" i="1"/>
  <c r="J28" i="1"/>
  <c r="J27" i="1"/>
  <c r="D50" i="1"/>
  <c r="D49" i="1"/>
  <c r="D48" i="1"/>
  <c r="G50" i="1"/>
  <c r="G49" i="1"/>
  <c r="G48" i="1"/>
  <c r="J50" i="1"/>
  <c r="J49" i="1"/>
  <c r="J48" i="1"/>
  <c r="D46" i="1"/>
  <c r="D45" i="1"/>
  <c r="G46" i="1"/>
  <c r="G45" i="1"/>
  <c r="J46" i="1"/>
  <c r="J45" i="1"/>
  <c r="M50" i="1"/>
  <c r="M49" i="1"/>
  <c r="M48" i="1"/>
  <c r="M46" i="1"/>
  <c r="M45" i="1"/>
  <c r="J71" i="1"/>
  <c r="J70" i="1"/>
  <c r="J69" i="1"/>
  <c r="D72" i="1"/>
  <c r="D73" i="1"/>
  <c r="D74" i="1"/>
  <c r="D75" i="1"/>
  <c r="D76" i="1"/>
  <c r="D77" i="1"/>
  <c r="D78" i="1"/>
  <c r="D70" i="1"/>
  <c r="D71" i="1"/>
  <c r="D85" i="1"/>
  <c r="D84" i="1"/>
  <c r="D83" i="1"/>
  <c r="D81" i="1"/>
  <c r="D80" i="1"/>
  <c r="M63" i="1"/>
  <c r="M62" i="1"/>
  <c r="M61" i="1"/>
  <c r="M60" i="1"/>
  <c r="M59" i="1"/>
  <c r="M58" i="1"/>
  <c r="M57" i="1"/>
  <c r="M56" i="1"/>
  <c r="J63" i="1"/>
  <c r="J62" i="1"/>
  <c r="J61" i="1"/>
  <c r="J60" i="1"/>
  <c r="J59" i="1"/>
  <c r="J58" i="1"/>
  <c r="J57" i="1"/>
  <c r="J56" i="1"/>
  <c r="G63" i="1"/>
  <c r="G62" i="1"/>
  <c r="G61" i="1"/>
  <c r="G60" i="1"/>
  <c r="G59" i="1"/>
  <c r="G58" i="1"/>
  <c r="G57" i="1"/>
  <c r="G56" i="1"/>
  <c r="D57" i="1"/>
  <c r="D58" i="1"/>
  <c r="D59" i="1"/>
  <c r="D60" i="1"/>
  <c r="D61" i="1"/>
  <c r="D62" i="1"/>
  <c r="D63" i="1"/>
  <c r="D56" i="1"/>
  <c r="M43" i="1"/>
  <c r="M42" i="1"/>
  <c r="M41" i="1"/>
  <c r="M40" i="1"/>
  <c r="M39" i="1"/>
  <c r="M38" i="1"/>
  <c r="M37" i="1"/>
  <c r="M36" i="1"/>
  <c r="M35" i="1"/>
  <c r="J43" i="1"/>
  <c r="J42" i="1"/>
  <c r="J41" i="1"/>
  <c r="J40" i="1"/>
  <c r="J39" i="1"/>
  <c r="J38" i="1"/>
  <c r="J37" i="1"/>
  <c r="J36" i="1"/>
  <c r="J35" i="1"/>
  <c r="G43" i="1"/>
  <c r="G42" i="1"/>
  <c r="G41" i="1"/>
  <c r="G40" i="1"/>
  <c r="G39" i="1"/>
  <c r="G38" i="1"/>
  <c r="G37" i="1"/>
  <c r="G36" i="1"/>
  <c r="G35" i="1"/>
  <c r="D43" i="1"/>
  <c r="D42" i="1"/>
  <c r="D41" i="1"/>
  <c r="D40" i="1"/>
  <c r="D39" i="1"/>
  <c r="D38" i="1"/>
  <c r="D37" i="1"/>
  <c r="D36" i="1"/>
  <c r="D35" i="1"/>
  <c r="J22" i="1"/>
  <c r="J21" i="1"/>
  <c r="J20" i="1"/>
  <c r="J19" i="1"/>
  <c r="J18" i="1"/>
  <c r="J17" i="1"/>
  <c r="J16" i="1"/>
  <c r="J15" i="1"/>
  <c r="J14" i="1"/>
  <c r="G22" i="1"/>
  <c r="G21" i="1"/>
  <c r="G20" i="1"/>
  <c r="G19" i="1"/>
  <c r="G18" i="1"/>
  <c r="G17" i="1"/>
  <c r="G16" i="1"/>
  <c r="G15" i="1"/>
  <c r="G14" i="1"/>
  <c r="D16" i="1"/>
  <c r="D17" i="1"/>
  <c r="D18" i="1"/>
  <c r="D19" i="1"/>
  <c r="D20" i="1"/>
  <c r="D21" i="1"/>
  <c r="D22" i="1"/>
  <c r="D15" i="1"/>
  <c r="D14" i="1"/>
  <c r="D8" i="2" l="1"/>
  <c r="G65" i="3"/>
  <c r="J67" i="2"/>
  <c r="M8" i="1"/>
  <c r="D67" i="2"/>
  <c r="M65" i="3"/>
  <c r="J65" i="3"/>
  <c r="J68" i="3"/>
  <c r="M8" i="3"/>
  <c r="J8" i="3"/>
  <c r="G8" i="3"/>
  <c r="M8" i="2"/>
  <c r="G8" i="2"/>
  <c r="D65" i="3"/>
  <c r="I70" i="2"/>
  <c r="J70" i="2" s="1"/>
  <c r="L65" i="1"/>
  <c r="K65" i="1"/>
  <c r="I65" i="1"/>
  <c r="H65" i="1"/>
  <c r="F65" i="1"/>
  <c r="E65" i="1"/>
  <c r="C65" i="1"/>
  <c r="B65" i="1"/>
  <c r="M65" i="1" l="1"/>
  <c r="J65" i="1"/>
  <c r="G65" i="1"/>
  <c r="I68" i="1"/>
  <c r="D65" i="1"/>
  <c r="H68" i="1"/>
  <c r="J68" i="1" l="1"/>
  <c r="I8" i="1"/>
  <c r="F8" i="1"/>
  <c r="C8" i="1"/>
  <c r="H8" i="1" l="1"/>
  <c r="J8" i="1" s="1"/>
  <c r="E8" i="1"/>
  <c r="G8" i="1" s="1"/>
  <c r="B8" i="1"/>
  <c r="D8" i="1" s="1"/>
</calcChain>
</file>

<file path=xl/sharedStrings.xml><?xml version="1.0" encoding="utf-8"?>
<sst xmlns="http://schemas.openxmlformats.org/spreadsheetml/2006/main" count="791" uniqueCount="49">
  <si>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</si>
  <si>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</si>
  <si>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</si>
  <si>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</si>
  <si>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</si>
  <si>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</si>
  <si>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</si>
  <si>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</si>
  <si>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</si>
  <si>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</si>
  <si>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</si>
  <si>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</si>
  <si>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</si>
  <si>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</si>
  <si>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</si>
  <si>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</si>
  <si>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ADMISSIONS</t>
  </si>
  <si>
    <t>Enrolled</t>
  </si>
  <si>
    <t>Apps</t>
  </si>
  <si>
    <t>American Indian/Alaskan Native</t>
  </si>
  <si>
    <t>Native Hawaiian/Pacific Islander</t>
  </si>
  <si>
    <t>White</t>
  </si>
  <si>
    <t>Two or more races</t>
  </si>
  <si>
    <t>Residency</t>
  </si>
  <si>
    <t>Unknown/Not Indicated</t>
  </si>
  <si>
    <t>Transfers</t>
  </si>
  <si>
    <t>Black or African American</t>
  </si>
  <si>
    <t>TOTAL ENROLLMENT</t>
  </si>
  <si>
    <t>Total headcount</t>
  </si>
  <si>
    <t>Continuing student headcount</t>
  </si>
  <si>
    <t>State-support headcount</t>
  </si>
  <si>
    <t>Non-U.S. resident headcount</t>
  </si>
  <si>
    <t>Sophomore</t>
  </si>
  <si>
    <t>Junior</t>
  </si>
  <si>
    <t>Senior</t>
  </si>
  <si>
    <t>Post-baccalaureate</t>
  </si>
  <si>
    <t>Non-Matric</t>
  </si>
  <si>
    <t>Grad Non-Matric</t>
  </si>
  <si>
    <t>Graduate</t>
  </si>
  <si>
    <t>Headcount</t>
  </si>
  <si>
    <t>State-reported FTE</t>
  </si>
  <si>
    <t>Fee Based FTE</t>
  </si>
  <si>
    <t>Total FTE</t>
  </si>
  <si>
    <t>Professional</t>
  </si>
  <si>
    <t>SPR 2016</t>
  </si>
  <si>
    <t>SPR 2015</t>
  </si>
  <si>
    <t>AUT 2016</t>
  </si>
  <si>
    <t>AUT 2015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</si>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</sst>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Fill="1" applyBorder="1"/>
    <xf numFmtId="3" fontId="3" fillId="0" borderId="2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2" borderId="8" xfId="1" applyFont="1" applyFill="1" applyBorder="1"/>
    <xf numFmtId="0" fontId="3" fillId="2" borderId="10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7" xfId="1" applyFont="1" applyFill="1" applyBorder="1"/>
    <xf numFmtId="0" fontId="3" fillId="2" borderId="9" xfId="1" applyFont="1" applyFill="1" applyBorder="1"/>
    <xf numFmtId="0" fontId="4" fillId="0" borderId="6" xfId="1" applyFont="1" applyBorder="1"/>
    <xf numFmtId="0" fontId="3" fillId="0" borderId="6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6" xfId="1" applyFont="1" applyFill="1" applyBorder="1"/>
    <xf numFmtId="0" fontId="4" fillId="2" borderId="3" xfId="1" applyFont="1" applyFill="1" applyBorder="1"/>
    <xf numFmtId="0" fontId="7" fillId="0" borderId="0" xfId="0" applyFont="1"/>
    <xf numFmtId="0" fontId="4" fillId="2" borderId="4" xfId="1" applyFont="1" applyFill="1" applyBorder="1"/>
    <xf numFmtId="0" fontId="3" fillId="0" borderId="0" xfId="1" applyFont="1"/>
    <xf numFmtId="0" fontId="3" fillId="0" borderId="0" xfId="1" applyFont="1" applyFill="1"/>
    <xf numFmtId="3" fontId="3" fillId="0" borderId="2" xfId="1" applyNumberFormat="1" applyFont="1" applyBorder="1"/>
    <xf numFmtId="0" fontId="6" fillId="2" borderId="9" xfId="1" applyFont="1" applyFill="1" applyBorder="1"/>
    <xf numFmtId="0" fontId="6" fillId="2" borderId="0" xfId="1" applyFont="1" applyFill="1" applyBorder="1"/>
    <xf numFmtId="3" fontId="3" fillId="2" borderId="0" xfId="1" applyNumberFormat="1" applyFont="1" applyFill="1" applyBorder="1"/>
    <xf numFmtId="0" fontId="6" fillId="2" borderId="10" xfId="1" applyFont="1" applyFill="1" applyBorder="1"/>
    <xf numFmtId="0" fontId="6" fillId="2" borderId="0" xfId="1" applyFont="1" applyFill="1"/>
    <xf numFmtId="0" fontId="3" fillId="0" borderId="2" xfId="0" applyNumberFormat="1" applyFont="1" applyBorder="1"/>
    <xf numFmtId="0" fontId="6" fillId="2" borderId="11" xfId="1" applyFont="1" applyFill="1" applyBorder="1"/>
    <xf numFmtId="164" fontId="3" fillId="0" borderId="2" xfId="3" applyNumberFormat="1" applyFont="1" applyBorder="1"/>
    <xf numFmtId="9" fontId="3" fillId="0" borderId="2" xfId="1" applyNumberFormat="1" applyFont="1" applyFill="1" applyBorder="1" applyAlignment="1">
      <alignment horizontal="right"/>
    </xf>
    <xf numFmtId="0" fontId="10" fillId="3" borderId="0" xfId="0" applyFont="1" applyFill="1" applyBorder="1"/>
    <xf numFmtId="0" fontId="10" fillId="4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11" fillId="0" borderId="2" xfId="0" applyFont="1" applyBorder="1"/>
    <xf numFmtId="0" fontId="3" fillId="0" borderId="6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2" borderId="4" xfId="0" applyFont="1" applyFill="1" applyBorder="1"/>
    <xf numFmtId="0" fontId="6" fillId="2" borderId="12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6" fillId="2" borderId="5" xfId="0" applyFont="1" applyFill="1" applyBorder="1"/>
    <xf numFmtId="0" fontId="3" fillId="2" borderId="4" xfId="0" applyFont="1" applyFill="1" applyBorder="1"/>
    <xf numFmtId="0" fontId="4" fillId="0" borderId="6" xfId="0" applyFont="1" applyBorder="1"/>
    <xf numFmtId="3" fontId="3" fillId="0" borderId="6" xfId="0" applyNumberFormat="1" applyFont="1" applyFill="1" applyBorder="1"/>
    <xf numFmtId="0" fontId="4" fillId="0" borderId="2" xfId="0" applyFont="1" applyFill="1" applyBorder="1"/>
    <xf numFmtId="0" fontId="3" fillId="2" borderId="13" xfId="0" applyFont="1" applyFill="1" applyBorder="1"/>
    <xf numFmtId="3" fontId="3" fillId="0" borderId="6" xfId="0" applyNumberFormat="1" applyFont="1" applyBorder="1"/>
    <xf numFmtId="3" fontId="3" fillId="0" borderId="2" xfId="0" applyNumberFormat="1" applyFont="1" applyFill="1" applyBorder="1"/>
    <xf numFmtId="0" fontId="4" fillId="2" borderId="3" xfId="0" applyFont="1" applyFill="1" applyBorder="1"/>
    <xf numFmtId="3" fontId="6" fillId="2" borderId="0" xfId="0" applyNumberFormat="1" applyFont="1" applyFill="1"/>
    <xf numFmtId="3" fontId="3" fillId="2" borderId="0" xfId="0" applyNumberFormat="1" applyFont="1" applyFill="1"/>
    <xf numFmtId="0" fontId="3" fillId="0" borderId="4" xfId="0" applyFont="1" applyFill="1" applyBorder="1"/>
    <xf numFmtId="165" fontId="3" fillId="0" borderId="6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view="pageLayout" zoomScaleNormal="100" workbookViewId="0">
      <selection activeCell="B70" sqref="B70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44</v>
      </c>
      <c r="C2" s="9" t="s">
        <v>45</v>
      </c>
      <c r="D2" s="9"/>
      <c r="E2" s="9" t="s">
        <v>44</v>
      </c>
      <c r="F2" s="9" t="s">
        <v>45</v>
      </c>
      <c r="G2" s="9"/>
      <c r="H2" s="9" t="s">
        <v>44</v>
      </c>
      <c r="I2" s="9" t="s">
        <v>45</v>
      </c>
      <c r="J2" s="10"/>
      <c r="K2" s="9" t="s">
        <v>44</v>
      </c>
      <c r="L2" s="9" t="s">
        <v>45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47</v>
      </c>
      <c r="C5" s="4">
        <v>51</v>
      </c>
      <c r="D5" s="40">
        <f t="shared" ref="D5:D8" si="0">IF(C5&gt;0,(B5-C5)/C5,"--")</f>
        <v>-7.8431372549019607E-2</v>
      </c>
      <c r="E5" s="10">
        <v>13</v>
      </c>
      <c r="F5" s="10">
        <v>20</v>
      </c>
      <c r="G5" s="40">
        <f t="shared" ref="G5:G6" si="1">IF(F5&gt;0,(E5-F5)/F5,"--")</f>
        <v>-0.35</v>
      </c>
      <c r="H5" s="10">
        <v>10</v>
      </c>
      <c r="I5" s="10">
        <v>12</v>
      </c>
      <c r="J5" s="40">
        <f t="shared" ref="J5:J6" si="2">IF(I5&gt;0,(H5-I5)/I5,"--")</f>
        <v>-0.16666666666666666</v>
      </c>
      <c r="K5" s="10">
        <v>9</v>
      </c>
      <c r="L5" s="10">
        <v>10</v>
      </c>
      <c r="M5" s="40">
        <f t="shared" ref="M5:M8" si="3">IF(L5&gt;0,(K5-L5)/L5,"--")</f>
        <v>-0.1</v>
      </c>
    </row>
    <row r="6" spans="1:13" x14ac:dyDescent="0.2">
      <c r="A6" s="10" t="s">
        <v>4</v>
      </c>
      <c r="B6" s="4">
        <v>382</v>
      </c>
      <c r="C6" s="4">
        <v>360</v>
      </c>
      <c r="D6" s="40">
        <f t="shared" si="0"/>
        <v>6.1111111111111109E-2</v>
      </c>
      <c r="E6" s="10">
        <v>207</v>
      </c>
      <c r="F6" s="10">
        <v>165</v>
      </c>
      <c r="G6" s="40">
        <f t="shared" si="1"/>
        <v>0.25454545454545452</v>
      </c>
      <c r="H6" s="10">
        <v>175</v>
      </c>
      <c r="I6" s="10">
        <v>138</v>
      </c>
      <c r="J6" s="40">
        <f t="shared" si="2"/>
        <v>0.26811594202898553</v>
      </c>
      <c r="K6" s="10">
        <v>159</v>
      </c>
      <c r="L6" s="10">
        <v>129</v>
      </c>
      <c r="M6" s="40">
        <f t="shared" si="3"/>
        <v>0.23255813953488372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429</v>
      </c>
      <c r="C8" s="21">
        <f>SUM(C5:C6)</f>
        <v>411</v>
      </c>
      <c r="D8" s="40">
        <f t="shared" si="0"/>
        <v>4.3795620437956206E-2</v>
      </c>
      <c r="E8" s="21">
        <f t="shared" ref="E8:F8" si="4">SUM(E5:E6)</f>
        <v>220</v>
      </c>
      <c r="F8" s="21">
        <f t="shared" si="4"/>
        <v>185</v>
      </c>
      <c r="G8" s="40">
        <f t="shared" ref="G8" si="5">IF(F8&gt;0,(E8-F8)/F8,"--")</f>
        <v>0.1891891891891892</v>
      </c>
      <c r="H8" s="21">
        <f t="shared" ref="H8:I8" si="6">SUM(H5:H6)</f>
        <v>185</v>
      </c>
      <c r="I8" s="21">
        <f t="shared" si="6"/>
        <v>150</v>
      </c>
      <c r="J8" s="40">
        <f t="shared" ref="J8" si="7">IF(I8&gt;0,(H8-I8)/I8,"--")</f>
        <v>0.23333333333333334</v>
      </c>
      <c r="K8" s="10">
        <f>IF(ISNUMBER(K5),SUM(K5:K6),K6)</f>
        <v>168</v>
      </c>
      <c r="L8" s="10">
        <f>IF(ISNUMBER(L5),SUM(L5:L6),L6)</f>
        <v>139</v>
      </c>
      <c r="M8" s="40">
        <f t="shared" si="3"/>
        <v>0.20863309352517986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44</v>
      </c>
      <c r="C11" s="9" t="s">
        <v>45</v>
      </c>
      <c r="D11" s="9"/>
      <c r="E11" s="9" t="s">
        <v>44</v>
      </c>
      <c r="F11" s="9" t="s">
        <v>45</v>
      </c>
      <c r="G11" s="9"/>
      <c r="H11" s="9" t="s">
        <v>44</v>
      </c>
      <c r="I11" s="9" t="s">
        <v>45</v>
      </c>
      <c r="J11" s="10"/>
      <c r="K11" s="9" t="s">
        <v>44</v>
      </c>
      <c r="L11" s="9" t="s">
        <v>45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>
        <v>1</v>
      </c>
      <c r="D14" s="40">
        <f>IF(C14&gt;0,(B14-C14)/C14,"--")</f>
        <v>-1</v>
      </c>
      <c r="E14" s="37"/>
      <c r="F14" s="37">
        <v>0</v>
      </c>
      <c r="G14" s="40" t="str">
        <f>IF(F14&gt;0,(E14-F14)/F14,"--")</f>
        <v>--</v>
      </c>
      <c r="H14" s="37"/>
      <c r="I14" s="37">
        <v>0</v>
      </c>
      <c r="J14" s="40" t="str">
        <f>IF(I14&gt;0,(H14-I14)/I14,"--")</f>
        <v>--</v>
      </c>
      <c r="K14" s="10"/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10</v>
      </c>
      <c r="C15" s="37">
        <v>10</v>
      </c>
      <c r="D15" s="40">
        <f>IF(C15&gt;0,(B15-C15)/C15,"--")</f>
        <v>0</v>
      </c>
      <c r="E15" s="37">
        <v>1</v>
      </c>
      <c r="F15" s="37">
        <v>2</v>
      </c>
      <c r="G15" s="40">
        <f>IF(F15&gt;0,(E15-F15)/F15,"--")</f>
        <v>-0.5</v>
      </c>
      <c r="H15" s="37">
        <v>1</v>
      </c>
      <c r="I15" s="37">
        <v>0</v>
      </c>
      <c r="J15" s="40" t="str">
        <f>IF(I15&gt;0,(H15-I15)/I15,"--")</f>
        <v>--</v>
      </c>
      <c r="K15" s="10">
        <v>1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3</v>
      </c>
      <c r="C16" s="37">
        <v>2</v>
      </c>
      <c r="D16" s="40">
        <f t="shared" ref="D16:D22" si="8">IF(C16&gt;0,(B16-C16)/C16,"--")</f>
        <v>0.5</v>
      </c>
      <c r="E16" s="37">
        <v>1</v>
      </c>
      <c r="F16" s="37">
        <v>0</v>
      </c>
      <c r="G16" s="40" t="str">
        <f t="shared" ref="G16:G22" si="9">IF(F16&gt;0,(E16-F16)/F16,"--")</f>
        <v>--</v>
      </c>
      <c r="H16" s="37">
        <v>1</v>
      </c>
      <c r="I16" s="37">
        <v>0</v>
      </c>
      <c r="J16" s="40" t="str">
        <f t="shared" ref="J16:J22" si="10">IF(I16&gt;0,(H16-I16)/I16,"--")</f>
        <v>--</v>
      </c>
      <c r="K16" s="10">
        <v>1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/>
      <c r="C17" s="37"/>
      <c r="D17" s="40" t="str">
        <f t="shared" si="8"/>
        <v>--</v>
      </c>
      <c r="E17" s="37"/>
      <c r="F17" s="37"/>
      <c r="G17" s="40" t="str">
        <f t="shared" si="9"/>
        <v>--</v>
      </c>
      <c r="H17" s="37"/>
      <c r="I17" s="37"/>
      <c r="J17" s="40" t="str">
        <f t="shared" si="10"/>
        <v>--</v>
      </c>
      <c r="K17" s="10"/>
      <c r="L17" s="13"/>
      <c r="M17" s="40" t="str">
        <f t="shared" si="11"/>
        <v>--</v>
      </c>
    </row>
    <row r="18" spans="1:13" x14ac:dyDescent="0.2">
      <c r="A18" s="3" t="s">
        <v>21</v>
      </c>
      <c r="B18" s="37">
        <v>17</v>
      </c>
      <c r="C18" s="37">
        <v>7</v>
      </c>
      <c r="D18" s="40">
        <f t="shared" si="8"/>
        <v>1.4285714285714286</v>
      </c>
      <c r="E18" s="37">
        <v>6</v>
      </c>
      <c r="F18" s="37">
        <v>2</v>
      </c>
      <c r="G18" s="40">
        <f t="shared" si="9"/>
        <v>2</v>
      </c>
      <c r="H18" s="37">
        <v>4</v>
      </c>
      <c r="I18" s="37">
        <v>2</v>
      </c>
      <c r="J18" s="40">
        <f t="shared" si="10"/>
        <v>1</v>
      </c>
      <c r="K18" s="10">
        <v>4</v>
      </c>
      <c r="L18" s="10">
        <v>2</v>
      </c>
      <c r="M18" s="40">
        <f t="shared" si="11"/>
        <v>1</v>
      </c>
    </row>
    <row r="19" spans="1:13" x14ac:dyDescent="0.2">
      <c r="A19" s="3" t="s">
        <v>22</v>
      </c>
      <c r="B19" s="37">
        <v>1</v>
      </c>
      <c r="C19" s="37">
        <v>3</v>
      </c>
      <c r="D19" s="40">
        <f t="shared" si="8"/>
        <v>-0.66666666666666663</v>
      </c>
      <c r="E19" s="37">
        <v>0</v>
      </c>
      <c r="F19" s="37">
        <v>1</v>
      </c>
      <c r="G19" s="40">
        <f t="shared" si="9"/>
        <v>-1</v>
      </c>
      <c r="H19" s="37">
        <v>0</v>
      </c>
      <c r="I19" s="37">
        <v>0</v>
      </c>
      <c r="J19" s="40" t="str">
        <f t="shared" si="10"/>
        <v>--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2</v>
      </c>
      <c r="C20" s="10">
        <v>4</v>
      </c>
      <c r="D20" s="40">
        <f t="shared" si="8"/>
        <v>-0.5</v>
      </c>
      <c r="E20" s="10">
        <v>1</v>
      </c>
      <c r="F20" s="10">
        <v>1</v>
      </c>
      <c r="G20" s="40">
        <f t="shared" si="9"/>
        <v>0</v>
      </c>
      <c r="H20" s="10">
        <v>1</v>
      </c>
      <c r="I20" s="10">
        <v>1</v>
      </c>
      <c r="J20" s="40">
        <f t="shared" si="10"/>
        <v>0</v>
      </c>
      <c r="K20" s="10">
        <v>1</v>
      </c>
      <c r="L20" s="10">
        <v>1</v>
      </c>
      <c r="M20" s="40">
        <f t="shared" si="11"/>
        <v>0</v>
      </c>
    </row>
    <row r="21" spans="1:13" x14ac:dyDescent="0.2">
      <c r="A21" s="3" t="s">
        <v>10</v>
      </c>
      <c r="B21" s="37">
        <v>14</v>
      </c>
      <c r="C21" s="37">
        <v>24</v>
      </c>
      <c r="D21" s="40">
        <f t="shared" si="8"/>
        <v>-0.41666666666666669</v>
      </c>
      <c r="E21" s="37">
        <v>4</v>
      </c>
      <c r="F21" s="37">
        <v>14</v>
      </c>
      <c r="G21" s="40">
        <f t="shared" si="9"/>
        <v>-0.7142857142857143</v>
      </c>
      <c r="H21" s="37">
        <v>3</v>
      </c>
      <c r="I21" s="37">
        <v>9</v>
      </c>
      <c r="J21" s="40">
        <f t="shared" si="10"/>
        <v>-0.66666666666666663</v>
      </c>
      <c r="K21" s="10">
        <v>2</v>
      </c>
      <c r="L21" s="10">
        <v>7</v>
      </c>
      <c r="M21" s="40">
        <f t="shared" si="11"/>
        <v>-0.7142857142857143</v>
      </c>
    </row>
    <row r="22" spans="1:13" x14ac:dyDescent="0.2">
      <c r="A22" s="3" t="s">
        <v>24</v>
      </c>
      <c r="B22" s="37"/>
      <c r="C22" s="37"/>
      <c r="D22" s="40" t="str">
        <f t="shared" si="8"/>
        <v>--</v>
      </c>
      <c r="E22" s="37"/>
      <c r="F22" s="37"/>
      <c r="G22" s="40" t="str">
        <f t="shared" si="9"/>
        <v>--</v>
      </c>
      <c r="H22" s="37"/>
      <c r="I22" s="37"/>
      <c r="J22" s="40" t="str">
        <f t="shared" si="10"/>
        <v>--</v>
      </c>
      <c r="K22" s="10"/>
      <c r="L22" s="10"/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27</v>
      </c>
      <c r="C24" s="31">
        <v>21</v>
      </c>
      <c r="D24" s="40">
        <f t="shared" ref="D24:D25" si="12">IF(C24&gt;0,(B24-C24)/C24,"--")</f>
        <v>0.2857142857142857</v>
      </c>
      <c r="E24" s="10">
        <v>10</v>
      </c>
      <c r="F24" s="10">
        <v>11</v>
      </c>
      <c r="G24" s="40">
        <f t="shared" ref="G24:G25" si="13">IF(F24&gt;0,(E24-F24)/F24,"--")</f>
        <v>-9.0909090909090912E-2</v>
      </c>
      <c r="H24" s="10">
        <v>8</v>
      </c>
      <c r="I24" s="10">
        <v>8</v>
      </c>
      <c r="J24" s="40">
        <f t="shared" ref="J24:J25" si="14">IF(I24&gt;0,(H24-I24)/I24,"--")</f>
        <v>0</v>
      </c>
      <c r="K24" s="10">
        <v>7</v>
      </c>
      <c r="L24" s="10">
        <v>7</v>
      </c>
      <c r="M24" s="40">
        <f t="shared" ref="M24:M25" si="15">IF(L24&gt;0,(K24-L24)/L24,"--")</f>
        <v>0</v>
      </c>
    </row>
    <row r="25" spans="1:13" x14ac:dyDescent="0.2">
      <c r="A25" s="13" t="s">
        <v>11</v>
      </c>
      <c r="B25" s="31">
        <v>20</v>
      </c>
      <c r="C25" s="31">
        <v>30</v>
      </c>
      <c r="D25" s="40">
        <f t="shared" si="12"/>
        <v>-0.33333333333333331</v>
      </c>
      <c r="E25" s="10">
        <v>3</v>
      </c>
      <c r="F25" s="10">
        <v>9</v>
      </c>
      <c r="G25" s="40">
        <f t="shared" si="13"/>
        <v>-0.66666666666666663</v>
      </c>
      <c r="H25" s="10">
        <v>2</v>
      </c>
      <c r="I25" s="10">
        <v>4</v>
      </c>
      <c r="J25" s="40">
        <f t="shared" si="14"/>
        <v>-0.5</v>
      </c>
      <c r="K25" s="10">
        <v>2</v>
      </c>
      <c r="L25" s="10">
        <v>3</v>
      </c>
      <c r="M25" s="40">
        <f t="shared" si="15"/>
        <v>-0.33333333333333331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28</v>
      </c>
      <c r="C27" s="31">
        <v>24</v>
      </c>
      <c r="D27" s="40">
        <f t="shared" ref="D27:D29" si="16">IF(C27&gt;0,(B27-C27)/C27,"--")</f>
        <v>0.16666666666666666</v>
      </c>
      <c r="E27" s="31">
        <v>8</v>
      </c>
      <c r="F27" s="31">
        <v>6</v>
      </c>
      <c r="G27" s="40">
        <f t="shared" ref="G27:G29" si="17">IF(F27&gt;0,(E27-F27)/F27,"--")</f>
        <v>0.33333333333333331</v>
      </c>
      <c r="H27" s="10">
        <v>7</v>
      </c>
      <c r="I27" s="10">
        <v>3</v>
      </c>
      <c r="J27" s="40">
        <f t="shared" ref="J27:J29" si="18">IF(I27&gt;0,(H27-I27)/I27,"--")</f>
        <v>1.3333333333333333</v>
      </c>
      <c r="K27" s="10">
        <v>7</v>
      </c>
      <c r="L27" s="10">
        <v>3</v>
      </c>
      <c r="M27" s="40">
        <f t="shared" ref="M27:M29" si="19">IF(L27&gt;0,(K27-L27)/L27,"--")</f>
        <v>1.3333333333333333</v>
      </c>
    </row>
    <row r="28" spans="1:13" x14ac:dyDescent="0.2">
      <c r="A28" s="13" t="s">
        <v>15</v>
      </c>
      <c r="B28" s="10">
        <v>5</v>
      </c>
      <c r="C28" s="10">
        <v>3</v>
      </c>
      <c r="D28" s="40">
        <f t="shared" si="16"/>
        <v>0.66666666666666663</v>
      </c>
      <c r="E28" s="10">
        <v>1</v>
      </c>
      <c r="F28" s="10">
        <v>0</v>
      </c>
      <c r="G28" s="40" t="str">
        <f t="shared" si="17"/>
        <v>--</v>
      </c>
      <c r="H28" s="10">
        <v>0</v>
      </c>
      <c r="I28" s="10">
        <v>0</v>
      </c>
      <c r="J28" s="40" t="str">
        <f t="shared" si="18"/>
        <v>--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14</v>
      </c>
      <c r="C29" s="10">
        <v>24</v>
      </c>
      <c r="D29" s="40">
        <f t="shared" si="16"/>
        <v>-0.41666666666666669</v>
      </c>
      <c r="E29" s="10">
        <v>4</v>
      </c>
      <c r="F29" s="10">
        <v>14</v>
      </c>
      <c r="G29" s="40">
        <f t="shared" si="17"/>
        <v>-0.7142857142857143</v>
      </c>
      <c r="H29" s="10">
        <v>3</v>
      </c>
      <c r="I29" s="10">
        <v>9</v>
      </c>
      <c r="J29" s="40">
        <f t="shared" si="18"/>
        <v>-0.66666666666666663</v>
      </c>
      <c r="K29" s="10">
        <v>2</v>
      </c>
      <c r="L29" s="10">
        <v>7</v>
      </c>
      <c r="M29" s="40">
        <f t="shared" si="19"/>
        <v>-0.7142857142857143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44</v>
      </c>
      <c r="C32" s="9" t="s">
        <v>45</v>
      </c>
      <c r="D32" s="9"/>
      <c r="E32" s="9" t="s">
        <v>44</v>
      </c>
      <c r="F32" s="9" t="s">
        <v>45</v>
      </c>
      <c r="G32" s="9"/>
      <c r="H32" s="9" t="s">
        <v>44</v>
      </c>
      <c r="I32" s="9" t="s">
        <v>45</v>
      </c>
      <c r="J32" s="10"/>
      <c r="K32" s="9" t="s">
        <v>44</v>
      </c>
      <c r="L32" s="9" t="s">
        <v>45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</v>
      </c>
      <c r="C35" s="37">
        <v>2</v>
      </c>
      <c r="D35" s="40">
        <f>IF(C35&gt;0,(B35-C35)/C35,"--")</f>
        <v>-0.5</v>
      </c>
      <c r="E35" s="37">
        <v>1</v>
      </c>
      <c r="F35" s="37">
        <v>0</v>
      </c>
      <c r="G35" s="40" t="str">
        <f>IF(F35&gt;0,(E35-F35)/F35,"--")</f>
        <v>--</v>
      </c>
      <c r="H35" s="37">
        <v>1</v>
      </c>
      <c r="I35" s="37">
        <v>0</v>
      </c>
      <c r="J35" s="40" t="str">
        <f>IF(I35&gt;0,(H35-I35)/I35,"--")</f>
        <v>--</v>
      </c>
      <c r="K35" s="10">
        <v>1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68</v>
      </c>
      <c r="C36" s="37">
        <v>77</v>
      </c>
      <c r="D36" s="40">
        <f>IF(C36&gt;0,(B36-C36)/C36,"--")</f>
        <v>-0.11688311688311688</v>
      </c>
      <c r="E36" s="37">
        <v>31</v>
      </c>
      <c r="F36" s="37">
        <v>34</v>
      </c>
      <c r="G36" s="40">
        <f>IF(F36&gt;0,(E36-F36)/F36,"--")</f>
        <v>-8.8235294117647065E-2</v>
      </c>
      <c r="H36" s="37">
        <v>27</v>
      </c>
      <c r="I36" s="37">
        <v>28</v>
      </c>
      <c r="J36" s="40">
        <f>IF(I36&gt;0,(H36-I36)/I36,"--")</f>
        <v>-3.5714285714285712E-2</v>
      </c>
      <c r="K36" s="10">
        <v>26</v>
      </c>
      <c r="L36" s="10">
        <v>27</v>
      </c>
      <c r="M36" s="40">
        <f>IF(L36&gt;0,(K36-L36)/L36,"--")</f>
        <v>-3.7037037037037035E-2</v>
      </c>
    </row>
    <row r="37" spans="1:13" x14ac:dyDescent="0.2">
      <c r="A37" s="2" t="s">
        <v>26</v>
      </c>
      <c r="B37" s="37">
        <v>31</v>
      </c>
      <c r="C37" s="37">
        <v>21</v>
      </c>
      <c r="D37" s="40">
        <f t="shared" ref="D37:D43" si="20">IF(C37&gt;0,(B37-C37)/C37,"--")</f>
        <v>0.47619047619047616</v>
      </c>
      <c r="E37" s="37">
        <v>11</v>
      </c>
      <c r="F37" s="37">
        <v>8</v>
      </c>
      <c r="G37" s="40">
        <f t="shared" ref="G37:G43" si="21">IF(F37&gt;0,(E37-F37)/F37,"--")</f>
        <v>0.375</v>
      </c>
      <c r="H37" s="37">
        <v>8</v>
      </c>
      <c r="I37" s="37">
        <v>7</v>
      </c>
      <c r="J37" s="40">
        <f t="shared" ref="J37:J43" si="22">IF(I37&gt;0,(H37-I37)/I37,"--")</f>
        <v>0.14285714285714285</v>
      </c>
      <c r="K37" s="10">
        <v>6</v>
      </c>
      <c r="L37" s="10">
        <v>6</v>
      </c>
      <c r="M37" s="40">
        <f t="shared" ref="M37:M50" si="23">IF(L37&gt;0,(K37-L37)/L37,"--")</f>
        <v>0</v>
      </c>
    </row>
    <row r="38" spans="1:13" x14ac:dyDescent="0.2">
      <c r="A38" s="3" t="s">
        <v>20</v>
      </c>
      <c r="B38" s="37">
        <v>1</v>
      </c>
      <c r="C38" s="37">
        <v>1</v>
      </c>
      <c r="D38" s="40">
        <f t="shared" si="20"/>
        <v>0</v>
      </c>
      <c r="E38" s="37">
        <v>1</v>
      </c>
      <c r="F38" s="37">
        <v>1</v>
      </c>
      <c r="G38" s="40">
        <f t="shared" si="21"/>
        <v>0</v>
      </c>
      <c r="H38" s="37">
        <v>1</v>
      </c>
      <c r="I38" s="37">
        <v>0</v>
      </c>
      <c r="J38" s="40" t="str">
        <f t="shared" si="22"/>
        <v>--</v>
      </c>
      <c r="K38" s="13">
        <v>1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7">
        <v>164</v>
      </c>
      <c r="C39" s="37">
        <v>145</v>
      </c>
      <c r="D39" s="40">
        <f t="shared" si="20"/>
        <v>0.1310344827586207</v>
      </c>
      <c r="E39" s="37">
        <v>107</v>
      </c>
      <c r="F39" s="37">
        <v>81</v>
      </c>
      <c r="G39" s="40">
        <f t="shared" si="21"/>
        <v>0.32098765432098764</v>
      </c>
      <c r="H39" s="37">
        <v>92</v>
      </c>
      <c r="I39" s="37">
        <v>67</v>
      </c>
      <c r="J39" s="40">
        <f t="shared" si="22"/>
        <v>0.37313432835820898</v>
      </c>
      <c r="K39" s="10">
        <v>84</v>
      </c>
      <c r="L39" s="10">
        <v>64</v>
      </c>
      <c r="M39" s="40">
        <f t="shared" si="23"/>
        <v>0.3125</v>
      </c>
    </row>
    <row r="40" spans="1:13" x14ac:dyDescent="0.2">
      <c r="A40" s="3" t="s">
        <v>22</v>
      </c>
      <c r="B40" s="37">
        <v>11</v>
      </c>
      <c r="C40" s="37">
        <v>18</v>
      </c>
      <c r="D40" s="40">
        <f t="shared" si="20"/>
        <v>-0.3888888888888889</v>
      </c>
      <c r="E40" s="37">
        <v>5</v>
      </c>
      <c r="F40" s="37">
        <v>8</v>
      </c>
      <c r="G40" s="40">
        <f t="shared" si="21"/>
        <v>-0.375</v>
      </c>
      <c r="H40" s="37">
        <v>5</v>
      </c>
      <c r="I40" s="37">
        <v>5</v>
      </c>
      <c r="J40" s="40">
        <f t="shared" si="22"/>
        <v>0</v>
      </c>
      <c r="K40" s="10">
        <v>4</v>
      </c>
      <c r="L40" s="10">
        <v>5</v>
      </c>
      <c r="M40" s="40">
        <f t="shared" si="23"/>
        <v>-0.2</v>
      </c>
    </row>
    <row r="41" spans="1:13" x14ac:dyDescent="0.2">
      <c r="A41" s="3" t="s">
        <v>9</v>
      </c>
      <c r="B41" s="10">
        <v>27</v>
      </c>
      <c r="C41" s="10">
        <v>23</v>
      </c>
      <c r="D41" s="40">
        <f t="shared" si="20"/>
        <v>0.17391304347826086</v>
      </c>
      <c r="E41" s="10">
        <v>11</v>
      </c>
      <c r="F41" s="10">
        <v>4</v>
      </c>
      <c r="G41" s="40">
        <f t="shared" si="21"/>
        <v>1.75</v>
      </c>
      <c r="H41" s="10">
        <v>5</v>
      </c>
      <c r="I41" s="10">
        <v>3</v>
      </c>
      <c r="J41" s="40">
        <f t="shared" si="22"/>
        <v>0.66666666666666663</v>
      </c>
      <c r="K41" s="10">
        <v>4</v>
      </c>
      <c r="L41" s="10">
        <v>2</v>
      </c>
      <c r="M41" s="40">
        <f t="shared" si="23"/>
        <v>1</v>
      </c>
    </row>
    <row r="42" spans="1:13" x14ac:dyDescent="0.2">
      <c r="A42" s="3" t="s">
        <v>10</v>
      </c>
      <c r="B42" s="37">
        <v>67</v>
      </c>
      <c r="C42" s="37">
        <v>65</v>
      </c>
      <c r="D42" s="40">
        <f t="shared" si="20"/>
        <v>3.0769230769230771E-2</v>
      </c>
      <c r="E42" s="10">
        <v>33</v>
      </c>
      <c r="F42" s="10">
        <v>26</v>
      </c>
      <c r="G42" s="40">
        <f t="shared" si="21"/>
        <v>0.26923076923076922</v>
      </c>
      <c r="H42" s="10">
        <v>30</v>
      </c>
      <c r="I42" s="10">
        <v>25</v>
      </c>
      <c r="J42" s="40">
        <f t="shared" si="22"/>
        <v>0.2</v>
      </c>
      <c r="K42" s="10">
        <v>27</v>
      </c>
      <c r="L42" s="10">
        <v>23</v>
      </c>
      <c r="M42" s="40">
        <f t="shared" si="23"/>
        <v>0.17391304347826086</v>
      </c>
    </row>
    <row r="43" spans="1:13" x14ac:dyDescent="0.2">
      <c r="A43" s="3" t="s">
        <v>24</v>
      </c>
      <c r="B43" s="37">
        <v>12</v>
      </c>
      <c r="C43" s="37">
        <v>8</v>
      </c>
      <c r="D43" s="40">
        <f t="shared" si="20"/>
        <v>0.5</v>
      </c>
      <c r="E43" s="10">
        <v>7</v>
      </c>
      <c r="F43" s="10">
        <v>3</v>
      </c>
      <c r="G43" s="40">
        <f t="shared" si="21"/>
        <v>1.3333333333333333</v>
      </c>
      <c r="H43" s="10">
        <v>6</v>
      </c>
      <c r="I43" s="10">
        <v>3</v>
      </c>
      <c r="J43" s="40">
        <f t="shared" si="22"/>
        <v>1</v>
      </c>
      <c r="K43" s="10">
        <v>6</v>
      </c>
      <c r="L43" s="10">
        <v>2</v>
      </c>
      <c r="M43" s="40">
        <f t="shared" si="23"/>
        <v>2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182</v>
      </c>
      <c r="C45" s="37">
        <v>173</v>
      </c>
      <c r="D45" s="40">
        <f t="shared" ref="D45:D46" si="24">IF(C45&gt;0,(B45-C45)/C45,"--")</f>
        <v>5.2023121387283239E-2</v>
      </c>
      <c r="E45" s="10">
        <v>106</v>
      </c>
      <c r="F45" s="10">
        <v>88</v>
      </c>
      <c r="G45" s="40">
        <f t="shared" ref="G45:G46" si="25">IF(F45&gt;0,(E45-F45)/F45,"--")</f>
        <v>0.20454545454545456</v>
      </c>
      <c r="H45" s="10">
        <v>86</v>
      </c>
      <c r="I45" s="10">
        <v>74</v>
      </c>
      <c r="J45" s="40">
        <f t="shared" ref="J45:J46" si="26">IF(I45&gt;0,(H45-I45)/I45,"--")</f>
        <v>0.16216216216216217</v>
      </c>
      <c r="K45" s="10">
        <v>76</v>
      </c>
      <c r="L45" s="10">
        <v>67</v>
      </c>
      <c r="M45" s="40">
        <f t="shared" si="23"/>
        <v>0.13432835820895522</v>
      </c>
    </row>
    <row r="46" spans="1:13" x14ac:dyDescent="0.2">
      <c r="A46" s="13" t="s">
        <v>11</v>
      </c>
      <c r="B46" s="37">
        <v>200</v>
      </c>
      <c r="C46" s="37">
        <v>187</v>
      </c>
      <c r="D46" s="40">
        <f t="shared" si="24"/>
        <v>6.9518716577540107E-2</v>
      </c>
      <c r="E46" s="10">
        <v>101</v>
      </c>
      <c r="F46" s="10">
        <v>77</v>
      </c>
      <c r="G46" s="40">
        <f t="shared" si="25"/>
        <v>0.31168831168831168</v>
      </c>
      <c r="H46" s="10">
        <v>89</v>
      </c>
      <c r="I46" s="10">
        <v>64</v>
      </c>
      <c r="J46" s="40">
        <f t="shared" si="26"/>
        <v>0.390625</v>
      </c>
      <c r="K46" s="10">
        <v>83</v>
      </c>
      <c r="L46" s="10">
        <v>62</v>
      </c>
      <c r="M46" s="40">
        <f t="shared" si="23"/>
        <v>0.33870967741935482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270</v>
      </c>
      <c r="C48" s="31">
        <v>269</v>
      </c>
      <c r="D48" s="40">
        <f t="shared" ref="D48:D50" si="27">IF(C48&gt;0,(B48-C48)/C48,"--")</f>
        <v>3.7174721189591076E-3</v>
      </c>
      <c r="E48" s="10">
        <v>157</v>
      </c>
      <c r="F48" s="10">
        <v>130</v>
      </c>
      <c r="G48" s="40">
        <f t="shared" ref="G48:G50" si="28">IF(F48&gt;0,(E48-F48)/F48,"--")</f>
        <v>0.2076923076923077</v>
      </c>
      <c r="H48" s="10">
        <v>133</v>
      </c>
      <c r="I48" s="10">
        <v>107</v>
      </c>
      <c r="J48" s="40">
        <f t="shared" ref="J48:J50" si="29">IF(I48&gt;0,(H48-I48)/I48,"--")</f>
        <v>0.24299065420560748</v>
      </c>
      <c r="K48" s="10">
        <v>123</v>
      </c>
      <c r="L48" s="10">
        <v>100</v>
      </c>
      <c r="M48" s="40">
        <f t="shared" si="23"/>
        <v>0.23</v>
      </c>
    </row>
    <row r="49" spans="1:13" x14ac:dyDescent="0.2">
      <c r="A49" s="13" t="s">
        <v>15</v>
      </c>
      <c r="B49" s="10">
        <v>45</v>
      </c>
      <c r="C49" s="10">
        <v>26</v>
      </c>
      <c r="D49" s="40">
        <f t="shared" si="27"/>
        <v>0.73076923076923073</v>
      </c>
      <c r="E49" s="10">
        <v>17</v>
      </c>
      <c r="F49" s="10">
        <v>9</v>
      </c>
      <c r="G49" s="40">
        <f t="shared" si="28"/>
        <v>0.88888888888888884</v>
      </c>
      <c r="H49" s="10">
        <v>12</v>
      </c>
      <c r="I49" s="10">
        <v>6</v>
      </c>
      <c r="J49" s="40">
        <f t="shared" si="29"/>
        <v>1</v>
      </c>
      <c r="K49" s="10">
        <v>9</v>
      </c>
      <c r="L49" s="10">
        <v>6</v>
      </c>
      <c r="M49" s="40">
        <f t="shared" si="23"/>
        <v>0.5</v>
      </c>
    </row>
    <row r="50" spans="1:13" x14ac:dyDescent="0.2">
      <c r="A50" s="13" t="s">
        <v>10</v>
      </c>
      <c r="B50" s="10">
        <v>67</v>
      </c>
      <c r="C50" s="10">
        <v>65</v>
      </c>
      <c r="D50" s="40">
        <f t="shared" si="27"/>
        <v>3.0769230769230771E-2</v>
      </c>
      <c r="E50" s="10">
        <v>33</v>
      </c>
      <c r="F50" s="10">
        <v>26</v>
      </c>
      <c r="G50" s="40">
        <f t="shared" si="28"/>
        <v>0.26923076923076922</v>
      </c>
      <c r="H50" s="10">
        <v>30</v>
      </c>
      <c r="I50" s="10">
        <v>25</v>
      </c>
      <c r="J50" s="40">
        <f t="shared" si="29"/>
        <v>0.2</v>
      </c>
      <c r="K50" s="10">
        <v>27</v>
      </c>
      <c r="L50" s="10">
        <v>23</v>
      </c>
      <c r="M50" s="40">
        <f t="shared" si="23"/>
        <v>0.17391304347826086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27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44</v>
      </c>
      <c r="C53" s="9" t="s">
        <v>45</v>
      </c>
      <c r="D53" s="46"/>
      <c r="E53" s="9" t="s">
        <v>44</v>
      </c>
      <c r="F53" s="9" t="s">
        <v>45</v>
      </c>
      <c r="G53" s="47"/>
      <c r="H53" s="9" t="s">
        <v>44</v>
      </c>
      <c r="I53" s="9" t="s">
        <v>45</v>
      </c>
      <c r="J53" s="47"/>
      <c r="K53" s="9" t="s">
        <v>44</v>
      </c>
      <c r="L53" s="9" t="s">
        <v>45</v>
      </c>
      <c r="M53" s="47"/>
    </row>
    <row r="54" spans="1:13" s="5" customFormat="1" ht="38.25" x14ac:dyDescent="0.2">
      <c r="A54" s="48"/>
      <c r="B54" s="49" t="s">
        <v>28</v>
      </c>
      <c r="C54" s="49" t="s">
        <v>28</v>
      </c>
      <c r="D54" s="44" t="s">
        <v>2</v>
      </c>
      <c r="E54" s="49" t="s">
        <v>29</v>
      </c>
      <c r="F54" s="49" t="s">
        <v>29</v>
      </c>
      <c r="G54" s="44" t="s">
        <v>2</v>
      </c>
      <c r="H54" s="49" t="s">
        <v>30</v>
      </c>
      <c r="I54" s="49" t="s">
        <v>30</v>
      </c>
      <c r="J54" s="44" t="s">
        <v>2</v>
      </c>
      <c r="K54" s="50" t="s">
        <v>31</v>
      </c>
      <c r="L54" s="50" t="s">
        <v>31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464</v>
      </c>
      <c r="C56" s="2">
        <v>482</v>
      </c>
      <c r="D56" s="40">
        <f t="shared" ref="D56:D63" si="30">IF(C56&gt;0,(B56-C56)/C56,"--")</f>
        <v>-3.7344398340248962E-2</v>
      </c>
      <c r="E56" s="2">
        <v>453</v>
      </c>
      <c r="F56" s="2">
        <v>469</v>
      </c>
      <c r="G56" s="40">
        <f t="shared" ref="G56:G63" si="31">IF(F56&gt;0,(E56-F56)/F56,"--")</f>
        <v>-3.4115138592750532E-2</v>
      </c>
      <c r="H56" s="2">
        <v>464</v>
      </c>
      <c r="I56" s="2">
        <v>481</v>
      </c>
      <c r="J56" s="40">
        <f t="shared" ref="J56:J63" si="32">IF(I56&gt;0,(H56-I56)/I56,"--")</f>
        <v>-3.5343035343035345E-2</v>
      </c>
      <c r="K56" s="2">
        <v>26</v>
      </c>
      <c r="L56" s="2">
        <v>47</v>
      </c>
      <c r="M56" s="40">
        <f t="shared" ref="M56:M65" si="33">IF(L56&gt;0,(K56-L56)/L56,"--")</f>
        <v>-0.44680851063829785</v>
      </c>
    </row>
    <row r="57" spans="1:13" s="5" customFormat="1" x14ac:dyDescent="0.2">
      <c r="A57" s="3" t="s">
        <v>32</v>
      </c>
      <c r="B57" s="2">
        <v>615</v>
      </c>
      <c r="C57" s="2">
        <v>588</v>
      </c>
      <c r="D57" s="40">
        <f t="shared" si="30"/>
        <v>4.5918367346938778E-2</v>
      </c>
      <c r="E57" s="2">
        <v>585</v>
      </c>
      <c r="F57" s="2">
        <v>559</v>
      </c>
      <c r="G57" s="40">
        <f t="shared" si="31"/>
        <v>4.6511627906976744E-2</v>
      </c>
      <c r="H57" s="2">
        <v>604</v>
      </c>
      <c r="I57" s="2">
        <v>584</v>
      </c>
      <c r="J57" s="40">
        <f t="shared" si="32"/>
        <v>3.4246575342465752E-2</v>
      </c>
      <c r="K57" s="2">
        <v>39</v>
      </c>
      <c r="L57" s="2">
        <v>48</v>
      </c>
      <c r="M57" s="40">
        <f t="shared" si="33"/>
        <v>-0.1875</v>
      </c>
    </row>
    <row r="58" spans="1:13" s="5" customFormat="1" x14ac:dyDescent="0.2">
      <c r="A58" s="3" t="s">
        <v>33</v>
      </c>
      <c r="B58" s="4">
        <v>1534</v>
      </c>
      <c r="C58" s="4">
        <v>1315</v>
      </c>
      <c r="D58" s="40">
        <f t="shared" si="30"/>
        <v>0.16653992395437262</v>
      </c>
      <c r="E58" s="4">
        <v>1424</v>
      </c>
      <c r="F58" s="4">
        <v>1220</v>
      </c>
      <c r="G58" s="40">
        <f t="shared" si="31"/>
        <v>0.16721311475409836</v>
      </c>
      <c r="H58" s="4">
        <v>1482</v>
      </c>
      <c r="I58" s="4">
        <v>1284</v>
      </c>
      <c r="J58" s="40">
        <f t="shared" si="32"/>
        <v>0.1542056074766355</v>
      </c>
      <c r="K58" s="2">
        <v>192</v>
      </c>
      <c r="L58" s="2">
        <v>151</v>
      </c>
      <c r="M58" s="40">
        <f t="shared" si="33"/>
        <v>0.27152317880794702</v>
      </c>
    </row>
    <row r="59" spans="1:13" s="5" customFormat="1" x14ac:dyDescent="0.2">
      <c r="A59" s="3" t="s">
        <v>34</v>
      </c>
      <c r="B59" s="4">
        <v>1720</v>
      </c>
      <c r="C59" s="4">
        <v>1679</v>
      </c>
      <c r="D59" s="40">
        <f t="shared" si="30"/>
        <v>2.4419297200714712E-2</v>
      </c>
      <c r="E59" s="4">
        <v>1720</v>
      </c>
      <c r="F59" s="4">
        <v>1679</v>
      </c>
      <c r="G59" s="40">
        <f t="shared" si="31"/>
        <v>2.4419297200714712E-2</v>
      </c>
      <c r="H59" s="4">
        <v>1670</v>
      </c>
      <c r="I59" s="4">
        <v>1638</v>
      </c>
      <c r="J59" s="40">
        <f t="shared" si="32"/>
        <v>1.9536019536019536E-2</v>
      </c>
      <c r="K59" s="2">
        <v>160</v>
      </c>
      <c r="L59" s="2">
        <v>96</v>
      </c>
      <c r="M59" s="40">
        <f t="shared" si="33"/>
        <v>0.66666666666666663</v>
      </c>
    </row>
    <row r="60" spans="1:13" s="5" customFormat="1" x14ac:dyDescent="0.2">
      <c r="A60" s="3" t="s">
        <v>35</v>
      </c>
      <c r="B60" s="2">
        <v>167</v>
      </c>
      <c r="C60" s="2">
        <v>182</v>
      </c>
      <c r="D60" s="40">
        <f t="shared" si="30"/>
        <v>-8.2417582417582416E-2</v>
      </c>
      <c r="E60" s="2">
        <v>137</v>
      </c>
      <c r="F60" s="2">
        <v>152</v>
      </c>
      <c r="G60" s="40">
        <f t="shared" si="31"/>
        <v>-9.8684210526315791E-2</v>
      </c>
      <c r="H60" s="2">
        <v>159</v>
      </c>
      <c r="I60" s="2">
        <v>179</v>
      </c>
      <c r="J60" s="40">
        <f t="shared" si="32"/>
        <v>-0.11173184357541899</v>
      </c>
      <c r="K60" s="2">
        <v>4</v>
      </c>
      <c r="L60" s="2">
        <v>6</v>
      </c>
      <c r="M60" s="40">
        <f t="shared" si="33"/>
        <v>-0.33333333333333331</v>
      </c>
    </row>
    <row r="61" spans="1:13" s="5" customFormat="1" x14ac:dyDescent="0.2">
      <c r="A61" s="3" t="s">
        <v>36</v>
      </c>
      <c r="B61" s="2">
        <v>39</v>
      </c>
      <c r="C61" s="2">
        <v>41</v>
      </c>
      <c r="D61" s="40">
        <f t="shared" si="30"/>
        <v>-4.878048780487805E-2</v>
      </c>
      <c r="E61" s="2">
        <v>19</v>
      </c>
      <c r="F61" s="2">
        <v>17</v>
      </c>
      <c r="G61" s="40">
        <f t="shared" si="31"/>
        <v>0.11764705882352941</v>
      </c>
      <c r="H61" s="2">
        <v>34</v>
      </c>
      <c r="I61" s="2">
        <v>35</v>
      </c>
      <c r="J61" s="40">
        <f t="shared" si="32"/>
        <v>-2.8571428571428571E-2</v>
      </c>
      <c r="K61" s="2"/>
      <c r="L61" s="2"/>
      <c r="M61" s="40" t="str">
        <f t="shared" si="33"/>
        <v>--</v>
      </c>
    </row>
    <row r="62" spans="1:13" s="1" customFormat="1" x14ac:dyDescent="0.2">
      <c r="A62" s="3" t="s">
        <v>37</v>
      </c>
      <c r="B62" s="2">
        <v>47</v>
      </c>
      <c r="C62" s="2">
        <v>44</v>
      </c>
      <c r="D62" s="40">
        <f t="shared" si="30"/>
        <v>6.8181818181818177E-2</v>
      </c>
      <c r="E62" s="2">
        <v>47</v>
      </c>
      <c r="F62" s="2">
        <v>44</v>
      </c>
      <c r="G62" s="40">
        <f t="shared" si="31"/>
        <v>6.8181818181818177E-2</v>
      </c>
      <c r="H62" s="2">
        <v>1</v>
      </c>
      <c r="I62" s="2">
        <v>1</v>
      </c>
      <c r="J62" s="40">
        <f t="shared" si="32"/>
        <v>0</v>
      </c>
      <c r="K62" s="2">
        <v>8</v>
      </c>
      <c r="L62" s="2">
        <v>1</v>
      </c>
      <c r="M62" s="40">
        <f t="shared" si="33"/>
        <v>7</v>
      </c>
    </row>
    <row r="63" spans="1:13" s="1" customFormat="1" x14ac:dyDescent="0.2">
      <c r="A63" s="3" t="s">
        <v>38</v>
      </c>
      <c r="B63" s="2">
        <v>489</v>
      </c>
      <c r="C63" s="2">
        <v>457</v>
      </c>
      <c r="D63" s="40">
        <f t="shared" si="30"/>
        <v>7.0021881838074396E-2</v>
      </c>
      <c r="E63" s="2">
        <v>462</v>
      </c>
      <c r="F63" s="2">
        <v>445</v>
      </c>
      <c r="G63" s="40">
        <f t="shared" si="31"/>
        <v>3.8202247191011236E-2</v>
      </c>
      <c r="H63" s="2">
        <v>314</v>
      </c>
      <c r="I63" s="2">
        <v>321</v>
      </c>
      <c r="J63" s="40">
        <f t="shared" si="32"/>
        <v>-2.1806853582554516E-2</v>
      </c>
      <c r="K63" s="2">
        <v>57</v>
      </c>
      <c r="L63" s="2">
        <v>37</v>
      </c>
      <c r="M63" s="40">
        <f t="shared" si="33"/>
        <v>0.54054054054054057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5075</v>
      </c>
      <c r="C65" s="58">
        <f>SUM(C56:C63)</f>
        <v>4788</v>
      </c>
      <c r="D65" s="40">
        <f t="shared" ref="D65" si="34">IF(C65&gt;0,(B65-C65)/C65,"--")</f>
        <v>5.9941520467836254E-2</v>
      </c>
      <c r="E65" s="58">
        <f>SUM(E56:E63)</f>
        <v>4847</v>
      </c>
      <c r="F65" s="58">
        <f>SUM(F56:F63)</f>
        <v>4585</v>
      </c>
      <c r="G65" s="40">
        <f t="shared" ref="G65" si="35">IF(F65&gt;0,(E65-F65)/F65,"--")</f>
        <v>5.7142857142857141E-2</v>
      </c>
      <c r="H65" s="58">
        <f>SUM(H56:H63)</f>
        <v>4728</v>
      </c>
      <c r="I65" s="58">
        <f>SUM(I56:I63)</f>
        <v>4523</v>
      </c>
      <c r="J65" s="40">
        <f t="shared" ref="J65" si="36">IF(I65&gt;0,(H65-I65)/I65,"--")</f>
        <v>4.5323900066327659E-2</v>
      </c>
      <c r="K65" s="48">
        <f>SUM(K56:K63)</f>
        <v>486</v>
      </c>
      <c r="L65" s="48">
        <f>SUM(L56:L63)</f>
        <v>386</v>
      </c>
      <c r="M65" s="40">
        <f t="shared" si="33"/>
        <v>0.25906735751295334</v>
      </c>
    </row>
    <row r="66" spans="1:13" s="5" customFormat="1" x14ac:dyDescent="0.2"/>
    <row r="67" spans="1:13" s="5" customFormat="1" x14ac:dyDescent="0.2">
      <c r="A67" s="44"/>
      <c r="B67" s="9" t="s">
        <v>44</v>
      </c>
      <c r="C67" s="9" t="s">
        <v>45</v>
      </c>
      <c r="D67" s="45"/>
      <c r="E67" s="1"/>
      <c r="F67" s="71"/>
      <c r="G67" s="72"/>
      <c r="H67" s="9" t="s">
        <v>44</v>
      </c>
      <c r="I67" s="9" t="s">
        <v>45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28</v>
      </c>
      <c r="C68" s="49" t="s">
        <v>28</v>
      </c>
      <c r="D68" s="44" t="s">
        <v>2</v>
      </c>
      <c r="F68" s="68" t="s">
        <v>39</v>
      </c>
      <c r="G68" s="69"/>
      <c r="H68" s="4">
        <f>B65</f>
        <v>5075</v>
      </c>
      <c r="I68" s="4">
        <f>C65</f>
        <v>4788</v>
      </c>
      <c r="J68" s="40">
        <f t="shared" ref="J68:J71" si="37">IF(I68&gt;0,(H68-I68)/I68,"--")</f>
        <v>5.9941520467836254E-2</v>
      </c>
    </row>
    <row r="69" spans="1:13" s="5" customFormat="1" x14ac:dyDescent="0.2">
      <c r="A69" s="51" t="s">
        <v>7</v>
      </c>
      <c r="B69" s="52"/>
      <c r="C69" s="52"/>
      <c r="D69" s="60"/>
      <c r="F69" s="68" t="s">
        <v>40</v>
      </c>
      <c r="G69" s="69"/>
      <c r="H69" s="4">
        <v>4348.8099000000002</v>
      </c>
      <c r="I69" s="4">
        <v>4183.9628000000002</v>
      </c>
      <c r="J69" s="40">
        <f t="shared" si="37"/>
        <v>3.939975278938903E-2</v>
      </c>
    </row>
    <row r="70" spans="1:13" s="5" customFormat="1" x14ac:dyDescent="0.2">
      <c r="A70" s="2" t="s">
        <v>19</v>
      </c>
      <c r="B70" s="61">
        <v>15</v>
      </c>
      <c r="C70" s="61">
        <v>19</v>
      </c>
      <c r="D70" s="67">
        <f>IF(C70&gt;0,(B70 - C70)/C70,"--")</f>
        <v>-0.21052631578947367</v>
      </c>
      <c r="F70" s="68" t="s">
        <v>41</v>
      </c>
      <c r="G70" s="69"/>
      <c r="H70" s="4">
        <v>267.52430000000004</v>
      </c>
      <c r="I70" s="4">
        <v>195.66119999999955</v>
      </c>
      <c r="J70" s="40">
        <f t="shared" si="37"/>
        <v>0.3672833448839149</v>
      </c>
    </row>
    <row r="71" spans="1:13" s="5" customFormat="1" x14ac:dyDescent="0.2">
      <c r="A71" s="2" t="s">
        <v>8</v>
      </c>
      <c r="B71" s="4">
        <v>1242</v>
      </c>
      <c r="C71" s="4">
        <v>1173</v>
      </c>
      <c r="D71" s="67">
        <f>IF(C71&gt;0,(B71 - C71)/C71,"--")</f>
        <v>5.8823529411764705E-2</v>
      </c>
      <c r="F71" s="68" t="s">
        <v>42</v>
      </c>
      <c r="G71" s="69"/>
      <c r="H71" s="4">
        <v>4616.3342000000002</v>
      </c>
      <c r="I71" s="4">
        <v>4379.6239999999998</v>
      </c>
      <c r="J71" s="40">
        <f t="shared" si="37"/>
        <v>5.4048064400049056E-2</v>
      </c>
    </row>
    <row r="72" spans="1:13" s="5" customFormat="1" x14ac:dyDescent="0.2">
      <c r="A72" s="2" t="s">
        <v>26</v>
      </c>
      <c r="B72" s="4">
        <v>281</v>
      </c>
      <c r="C72" s="4">
        <v>263</v>
      </c>
      <c r="D72" s="67">
        <f t="shared" ref="D72:D78" si="38">IF(C72&gt;0,(B72 - C72)/C72,"--")</f>
        <v>6.8441064638783272E-2</v>
      </c>
    </row>
    <row r="73" spans="1:13" s="5" customFormat="1" x14ac:dyDescent="0.2">
      <c r="A73" s="3" t="s">
        <v>20</v>
      </c>
      <c r="B73" s="62">
        <v>33</v>
      </c>
      <c r="C73" s="62">
        <v>37</v>
      </c>
      <c r="D73" s="67">
        <f t="shared" si="38"/>
        <v>-0.10810810810810811</v>
      </c>
    </row>
    <row r="74" spans="1:13" s="5" customFormat="1" x14ac:dyDescent="0.2">
      <c r="A74" s="3" t="s">
        <v>21</v>
      </c>
      <c r="B74" s="4">
        <v>2213</v>
      </c>
      <c r="C74" s="4">
        <v>2180</v>
      </c>
      <c r="D74" s="67">
        <f t="shared" si="38"/>
        <v>1.5137614678899083E-2</v>
      </c>
    </row>
    <row r="75" spans="1:13" s="5" customFormat="1" x14ac:dyDescent="0.2">
      <c r="A75" s="3" t="s">
        <v>22</v>
      </c>
      <c r="B75" s="4">
        <v>290</v>
      </c>
      <c r="C75" s="4">
        <v>268</v>
      </c>
      <c r="D75" s="67">
        <f t="shared" si="38"/>
        <v>8.2089552238805971E-2</v>
      </c>
    </row>
    <row r="76" spans="1:13" s="5" customFormat="1" x14ac:dyDescent="0.2">
      <c r="A76" s="3" t="s">
        <v>9</v>
      </c>
      <c r="B76" s="4">
        <v>434</v>
      </c>
      <c r="C76" s="4">
        <v>382</v>
      </c>
      <c r="D76" s="67">
        <f t="shared" si="38"/>
        <v>0.13612565445026178</v>
      </c>
    </row>
    <row r="77" spans="1:13" s="5" customFormat="1" x14ac:dyDescent="0.2">
      <c r="A77" s="3" t="s">
        <v>10</v>
      </c>
      <c r="B77" s="4">
        <v>486</v>
      </c>
      <c r="C77" s="4">
        <v>386</v>
      </c>
      <c r="D77" s="67">
        <f t="shared" si="38"/>
        <v>0.25906735751295334</v>
      </c>
    </row>
    <row r="78" spans="1:13" s="5" customFormat="1" x14ac:dyDescent="0.2">
      <c r="A78" s="3" t="s">
        <v>24</v>
      </c>
      <c r="B78" s="4">
        <v>81</v>
      </c>
      <c r="C78" s="4">
        <v>80</v>
      </c>
      <c r="D78" s="67">
        <f t="shared" si="38"/>
        <v>1.2500000000000001E-2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2485</v>
      </c>
      <c r="C80" s="4">
        <v>2333</v>
      </c>
      <c r="D80" s="40">
        <f t="shared" ref="D80:D81" si="39">IF(C80&gt;0,(B80-C80)/C80,"--")</f>
        <v>6.5152164594942136E-2</v>
      </c>
    </row>
    <row r="81" spans="1:11" s="1" customFormat="1" x14ac:dyDescent="0.2">
      <c r="A81" s="3" t="s">
        <v>12</v>
      </c>
      <c r="B81" s="4">
        <v>2590</v>
      </c>
      <c r="C81" s="4">
        <v>2455</v>
      </c>
      <c r="D81" s="40">
        <f t="shared" si="39"/>
        <v>5.4989816700610997E-2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4496</v>
      </c>
      <c r="C83" s="4">
        <v>4318</v>
      </c>
      <c r="D83" s="40">
        <f t="shared" ref="D83:D85" si="40">IF(C83&gt;0,(B83-C83)/C83,"--")</f>
        <v>4.1222788327929596E-2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93</v>
      </c>
      <c r="C84" s="4">
        <v>84</v>
      </c>
      <c r="D84" s="40">
        <f t="shared" si="40"/>
        <v>0.10714285714285714</v>
      </c>
    </row>
    <row r="85" spans="1:11" s="5" customFormat="1" x14ac:dyDescent="0.2">
      <c r="A85" s="3" t="s">
        <v>10</v>
      </c>
      <c r="B85" s="4">
        <v>486</v>
      </c>
      <c r="C85" s="4">
        <v>386</v>
      </c>
      <c r="D85" s="40">
        <f t="shared" si="40"/>
        <v>0.25906735751295334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honeticPr fontId="0" type="noConversion"/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&amp;C&amp;"Arial,Bold"&amp;14Spring 2016 UW Bothell ICORA Enrollment Report</oddHeader>
    <firstHeader>&amp;C&amp;"Arial,Bold"&amp;14Spring 2016 UW Bothell ICORA Admissions Report (Census Day Numbers)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view="pageLayout" zoomScaleNormal="100" workbookViewId="0">
      <selection activeCell="I73" sqref="I73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44</v>
      </c>
      <c r="C2" s="9" t="s">
        <v>45</v>
      </c>
      <c r="D2" s="9"/>
      <c r="E2" s="9" t="s">
        <v>44</v>
      </c>
      <c r="F2" s="9" t="s">
        <v>45</v>
      </c>
      <c r="G2" s="9"/>
      <c r="H2" s="9" t="s">
        <v>44</v>
      </c>
      <c r="I2" s="9" t="s">
        <v>45</v>
      </c>
      <c r="J2" s="10"/>
      <c r="K2" s="9" t="s">
        <v>44</v>
      </c>
      <c r="L2" s="9" t="s">
        <v>45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22</v>
      </c>
      <c r="C5" s="4">
        <v>19</v>
      </c>
      <c r="D5" s="40">
        <f t="shared" ref="D5:D8" si="0">IF(C5&gt;0,(B5-C5)/C5,"--")</f>
        <v>0.15789473684210525</v>
      </c>
      <c r="E5" s="10">
        <v>19</v>
      </c>
      <c r="F5" s="10">
        <v>18</v>
      </c>
      <c r="G5" s="40">
        <f t="shared" ref="G5:G6" si="1">IF(F5&gt;0,(E5-F5)/F5,"--")</f>
        <v>5.5555555555555552E-2</v>
      </c>
      <c r="H5" s="10">
        <v>19</v>
      </c>
      <c r="I5" s="10">
        <v>16</v>
      </c>
      <c r="J5" s="40">
        <f t="shared" ref="J5:J6" si="2">IF(I5&gt;0,(H5-I5)/I5,"--")</f>
        <v>0.1875</v>
      </c>
      <c r="K5" s="10">
        <v>19</v>
      </c>
      <c r="L5" s="10">
        <v>16</v>
      </c>
      <c r="M5" s="40">
        <f t="shared" ref="M5:M8" si="3">IF(L5&gt;0,(K5-L5)/L5,"--")</f>
        <v>0.1875</v>
      </c>
    </row>
    <row r="6" spans="1:13" x14ac:dyDescent="0.2">
      <c r="A6" s="10" t="s">
        <v>4</v>
      </c>
      <c r="B6" s="4">
        <v>130</v>
      </c>
      <c r="C6" s="4">
        <v>115</v>
      </c>
      <c r="D6" s="40">
        <f t="shared" si="0"/>
        <v>0.13043478260869565</v>
      </c>
      <c r="E6" s="10">
        <v>62</v>
      </c>
      <c r="F6" s="10">
        <v>59</v>
      </c>
      <c r="G6" s="40">
        <f t="shared" si="1"/>
        <v>5.0847457627118647E-2</v>
      </c>
      <c r="H6" s="10">
        <v>59</v>
      </c>
      <c r="I6" s="10">
        <v>55</v>
      </c>
      <c r="J6" s="40">
        <f t="shared" si="2"/>
        <v>7.2727272727272724E-2</v>
      </c>
      <c r="K6" s="10">
        <v>58</v>
      </c>
      <c r="L6" s="10">
        <v>54</v>
      </c>
      <c r="M6" s="40">
        <f t="shared" si="3"/>
        <v>7.407407407407407E-2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152</v>
      </c>
      <c r="C8" s="21">
        <f>SUM(C5:C6)</f>
        <v>134</v>
      </c>
      <c r="D8" s="40">
        <f t="shared" si="0"/>
        <v>0.13432835820895522</v>
      </c>
      <c r="E8" s="21">
        <f t="shared" ref="E8:F8" si="4">SUM(E5:E6)</f>
        <v>81</v>
      </c>
      <c r="F8" s="21">
        <f t="shared" si="4"/>
        <v>77</v>
      </c>
      <c r="G8" s="40">
        <f t="shared" ref="G8" si="5">IF(F8&gt;0,(E8-F8)/F8,"--")</f>
        <v>5.1948051948051951E-2</v>
      </c>
      <c r="H8" s="21">
        <f t="shared" ref="H8:I8" si="6">SUM(H5:H6)</f>
        <v>78</v>
      </c>
      <c r="I8" s="21">
        <f t="shared" si="6"/>
        <v>71</v>
      </c>
      <c r="J8" s="40">
        <f t="shared" ref="J8" si="7">IF(I8&gt;0,(H8-I8)/I8,"--")</f>
        <v>9.8591549295774641E-2</v>
      </c>
      <c r="K8" s="10">
        <f>IF(ISNUMBER(K5),SUM(K5:K6),K6)</f>
        <v>77</v>
      </c>
      <c r="L8" s="10">
        <f>IF(ISNUMBER(L5),SUM(L5:L6),L6)</f>
        <v>70</v>
      </c>
      <c r="M8" s="40">
        <f t="shared" si="3"/>
        <v>0.1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44</v>
      </c>
      <c r="C11" s="9" t="s">
        <v>45</v>
      </c>
      <c r="D11" s="9"/>
      <c r="E11" s="9" t="s">
        <v>44</v>
      </c>
      <c r="F11" s="9" t="s">
        <v>45</v>
      </c>
      <c r="G11" s="9"/>
      <c r="H11" s="9" t="s">
        <v>44</v>
      </c>
      <c r="I11" s="9" t="s">
        <v>45</v>
      </c>
      <c r="J11" s="10"/>
      <c r="K11" s="9" t="s">
        <v>44</v>
      </c>
      <c r="L11" s="9" t="s">
        <v>45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40" t="str">
        <f>IF(C14&gt;0,(B14-C14)/C14,"--")</f>
        <v>--</v>
      </c>
      <c r="E14" s="37"/>
      <c r="F14" s="37"/>
      <c r="G14" s="40" t="str">
        <f>IF(F14&gt;0,(E14-F14)/F14,"--")</f>
        <v>--</v>
      </c>
      <c r="H14" s="37"/>
      <c r="I14" s="37"/>
      <c r="J14" s="40" t="str">
        <f>IF(I14&gt;0,(H14-I14)/I14,"--")</f>
        <v>--</v>
      </c>
      <c r="K14" s="10"/>
      <c r="L14" s="10"/>
      <c r="M14" s="40" t="str">
        <f>IF(L14&gt;0,(K14-L14)/L14,"--")</f>
        <v>--</v>
      </c>
    </row>
    <row r="15" spans="1:13" x14ac:dyDescent="0.2">
      <c r="A15" s="2" t="s">
        <v>8</v>
      </c>
      <c r="B15" s="37">
        <v>5</v>
      </c>
      <c r="C15" s="37">
        <v>8</v>
      </c>
      <c r="D15" s="40">
        <f>IF(C15&gt;0,(B15-C15)/C15,"--")</f>
        <v>-0.375</v>
      </c>
      <c r="E15" s="37">
        <v>5</v>
      </c>
      <c r="F15" s="37">
        <v>8</v>
      </c>
      <c r="G15" s="40">
        <f>IF(F15&gt;0,(E15-F15)/F15,"--")</f>
        <v>-0.375</v>
      </c>
      <c r="H15" s="37">
        <v>5</v>
      </c>
      <c r="I15" s="37">
        <v>7</v>
      </c>
      <c r="J15" s="40">
        <f>IF(I15&gt;0,(H15-I15)/I15,"--")</f>
        <v>-0.2857142857142857</v>
      </c>
      <c r="K15" s="10">
        <v>5</v>
      </c>
      <c r="L15" s="10">
        <v>7</v>
      </c>
      <c r="M15" s="40">
        <f>IF(L15&gt;0,(K15-L15)/L15,"--")</f>
        <v>-0.2857142857142857</v>
      </c>
    </row>
    <row r="16" spans="1:13" x14ac:dyDescent="0.2">
      <c r="A16" s="2" t="s">
        <v>26</v>
      </c>
      <c r="B16" s="37">
        <v>1</v>
      </c>
      <c r="C16" s="37">
        <v>1</v>
      </c>
      <c r="D16" s="40">
        <f t="shared" ref="D16:D22" si="8">IF(C16&gt;0,(B16-C16)/C16,"--")</f>
        <v>0</v>
      </c>
      <c r="E16" s="37">
        <v>1</v>
      </c>
      <c r="F16" s="37">
        <v>1</v>
      </c>
      <c r="G16" s="40">
        <f t="shared" ref="G16:G22" si="9">IF(F16&gt;0,(E16-F16)/F16,"--")</f>
        <v>0</v>
      </c>
      <c r="H16" s="37">
        <v>1</v>
      </c>
      <c r="I16" s="37">
        <v>1</v>
      </c>
      <c r="J16" s="40">
        <f t="shared" ref="J16:J22" si="10">IF(I16&gt;0,(H16-I16)/I16,"--")</f>
        <v>0</v>
      </c>
      <c r="K16" s="10">
        <v>1</v>
      </c>
      <c r="L16" s="10">
        <v>1</v>
      </c>
      <c r="M16" s="40">
        <f t="shared" ref="M16:M22" si="11">IF(L16&gt;0,(K16-L16)/L16,"--")</f>
        <v>0</v>
      </c>
    </row>
    <row r="17" spans="1:13" x14ac:dyDescent="0.2">
      <c r="A17" s="3" t="s">
        <v>20</v>
      </c>
      <c r="B17" s="37"/>
      <c r="C17" s="37">
        <v>1</v>
      </c>
      <c r="D17" s="40">
        <f t="shared" si="8"/>
        <v>-1</v>
      </c>
      <c r="E17" s="37"/>
      <c r="F17" s="37">
        <v>1</v>
      </c>
      <c r="G17" s="40">
        <f t="shared" si="9"/>
        <v>-1</v>
      </c>
      <c r="H17" s="37"/>
      <c r="I17" s="37">
        <v>1</v>
      </c>
      <c r="J17" s="40">
        <f t="shared" si="10"/>
        <v>-1</v>
      </c>
      <c r="K17" s="10"/>
      <c r="L17" s="13">
        <v>1</v>
      </c>
      <c r="M17" s="40">
        <f t="shared" si="11"/>
        <v>-1</v>
      </c>
    </row>
    <row r="18" spans="1:13" x14ac:dyDescent="0.2">
      <c r="A18" s="3" t="s">
        <v>21</v>
      </c>
      <c r="B18" s="37">
        <v>12</v>
      </c>
      <c r="C18" s="37">
        <v>6</v>
      </c>
      <c r="D18" s="40">
        <f t="shared" si="8"/>
        <v>1</v>
      </c>
      <c r="E18" s="37">
        <v>10</v>
      </c>
      <c r="F18" s="37">
        <v>6</v>
      </c>
      <c r="G18" s="40">
        <f t="shared" si="9"/>
        <v>0.66666666666666663</v>
      </c>
      <c r="H18" s="37">
        <v>10</v>
      </c>
      <c r="I18" s="37">
        <v>6</v>
      </c>
      <c r="J18" s="40">
        <f t="shared" si="10"/>
        <v>0.66666666666666663</v>
      </c>
      <c r="K18" s="10">
        <v>10</v>
      </c>
      <c r="L18" s="10">
        <v>6</v>
      </c>
      <c r="M18" s="40">
        <f t="shared" si="11"/>
        <v>0.66666666666666663</v>
      </c>
    </row>
    <row r="19" spans="1:13" x14ac:dyDescent="0.2">
      <c r="A19" s="3" t="s">
        <v>22</v>
      </c>
      <c r="B19" s="37">
        <v>2</v>
      </c>
      <c r="C19" s="37">
        <v>2</v>
      </c>
      <c r="D19" s="40">
        <f t="shared" si="8"/>
        <v>0</v>
      </c>
      <c r="E19" s="37">
        <v>2</v>
      </c>
      <c r="F19" s="37">
        <v>1</v>
      </c>
      <c r="G19" s="40">
        <f t="shared" si="9"/>
        <v>1</v>
      </c>
      <c r="H19" s="37">
        <v>2</v>
      </c>
      <c r="I19" s="37">
        <v>0</v>
      </c>
      <c r="J19" s="40" t="str">
        <f t="shared" si="10"/>
        <v>--</v>
      </c>
      <c r="K19" s="10">
        <v>2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1</v>
      </c>
      <c r="C20" s="10"/>
      <c r="D20" s="40" t="str">
        <f t="shared" si="8"/>
        <v>--</v>
      </c>
      <c r="E20" s="10">
        <v>0</v>
      </c>
      <c r="F20" s="10"/>
      <c r="G20" s="40" t="str">
        <f t="shared" si="9"/>
        <v>--</v>
      </c>
      <c r="H20" s="10">
        <v>0</v>
      </c>
      <c r="I20" s="10"/>
      <c r="J20" s="40" t="str">
        <f t="shared" si="10"/>
        <v>--</v>
      </c>
      <c r="K20" s="10">
        <v>0</v>
      </c>
      <c r="L20" s="10"/>
      <c r="M20" s="40" t="str">
        <f t="shared" si="11"/>
        <v>--</v>
      </c>
    </row>
    <row r="21" spans="1:13" x14ac:dyDescent="0.2">
      <c r="A21" s="3" t="s">
        <v>10</v>
      </c>
      <c r="B21" s="37"/>
      <c r="C21" s="37">
        <v>1</v>
      </c>
      <c r="D21" s="40">
        <f t="shared" si="8"/>
        <v>-1</v>
      </c>
      <c r="E21" s="37"/>
      <c r="F21" s="37">
        <v>1</v>
      </c>
      <c r="G21" s="40">
        <f t="shared" si="9"/>
        <v>-1</v>
      </c>
      <c r="H21" s="37"/>
      <c r="I21" s="37">
        <v>1</v>
      </c>
      <c r="J21" s="40">
        <f t="shared" si="10"/>
        <v>-1</v>
      </c>
      <c r="K21" s="10"/>
      <c r="L21" s="10">
        <v>1</v>
      </c>
      <c r="M21" s="40">
        <f t="shared" si="11"/>
        <v>-1</v>
      </c>
    </row>
    <row r="22" spans="1:13" x14ac:dyDescent="0.2">
      <c r="A22" s="3" t="s">
        <v>24</v>
      </c>
      <c r="B22" s="37">
        <v>1</v>
      </c>
      <c r="C22" s="37"/>
      <c r="D22" s="40" t="str">
        <f t="shared" si="8"/>
        <v>--</v>
      </c>
      <c r="E22" s="37">
        <v>1</v>
      </c>
      <c r="F22" s="37"/>
      <c r="G22" s="40" t="str">
        <f t="shared" si="9"/>
        <v>--</v>
      </c>
      <c r="H22" s="37">
        <v>1</v>
      </c>
      <c r="I22" s="37"/>
      <c r="J22" s="40" t="str">
        <f t="shared" si="10"/>
        <v>--</v>
      </c>
      <c r="K22" s="10">
        <v>1</v>
      </c>
      <c r="L22" s="10"/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7</v>
      </c>
      <c r="C24" s="31">
        <v>9</v>
      </c>
      <c r="D24" s="40">
        <f t="shared" ref="D24:D25" si="12">IF(C24&gt;0,(B24-C24)/C24,"--")</f>
        <v>-0.22222222222222221</v>
      </c>
      <c r="E24" s="10">
        <v>7</v>
      </c>
      <c r="F24" s="10">
        <v>9</v>
      </c>
      <c r="G24" s="40">
        <f t="shared" ref="G24:G25" si="13">IF(F24&gt;0,(E24-F24)/F24,"--")</f>
        <v>-0.22222222222222221</v>
      </c>
      <c r="H24" s="10">
        <v>7</v>
      </c>
      <c r="I24" s="10">
        <v>9</v>
      </c>
      <c r="J24" s="40">
        <f t="shared" ref="J24:J25" si="14">IF(I24&gt;0,(H24-I24)/I24,"--")</f>
        <v>-0.22222222222222221</v>
      </c>
      <c r="K24" s="10">
        <v>7</v>
      </c>
      <c r="L24" s="10">
        <v>9</v>
      </c>
      <c r="M24" s="40">
        <f t="shared" ref="M24:M25" si="15">IF(L24&gt;0,(K24-L24)/L24,"--")</f>
        <v>-0.22222222222222221</v>
      </c>
    </row>
    <row r="25" spans="1:13" x14ac:dyDescent="0.2">
      <c r="A25" s="13" t="s">
        <v>11</v>
      </c>
      <c r="B25" s="31">
        <v>15</v>
      </c>
      <c r="C25" s="31">
        <v>10</v>
      </c>
      <c r="D25" s="40">
        <f t="shared" si="12"/>
        <v>0.5</v>
      </c>
      <c r="E25" s="10">
        <v>12</v>
      </c>
      <c r="F25" s="10">
        <v>9</v>
      </c>
      <c r="G25" s="40">
        <f t="shared" si="13"/>
        <v>0.33333333333333331</v>
      </c>
      <c r="H25" s="10">
        <v>12</v>
      </c>
      <c r="I25" s="10">
        <v>7</v>
      </c>
      <c r="J25" s="40">
        <f t="shared" si="14"/>
        <v>0.7142857142857143</v>
      </c>
      <c r="K25" s="10">
        <v>12</v>
      </c>
      <c r="L25" s="10">
        <v>7</v>
      </c>
      <c r="M25" s="40">
        <f t="shared" si="15"/>
        <v>0.7142857142857143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17</v>
      </c>
      <c r="C27" s="31">
        <v>12</v>
      </c>
      <c r="D27" s="40">
        <f t="shared" ref="D27:D29" si="16">IF(C27&gt;0,(B27-C27)/C27,"--")</f>
        <v>0.41666666666666669</v>
      </c>
      <c r="E27" s="31">
        <v>16</v>
      </c>
      <c r="F27" s="31">
        <v>11</v>
      </c>
      <c r="G27" s="40">
        <f t="shared" ref="G27:G29" si="17">IF(F27&gt;0,(E27-F27)/F27,"--")</f>
        <v>0.45454545454545453</v>
      </c>
      <c r="H27" s="10">
        <v>16</v>
      </c>
      <c r="I27" s="10">
        <v>9</v>
      </c>
      <c r="J27" s="40">
        <f t="shared" ref="J27:J29" si="18">IF(I27&gt;0,(H27-I27)/I27,"--")</f>
        <v>0.77777777777777779</v>
      </c>
      <c r="K27" s="10">
        <v>16</v>
      </c>
      <c r="L27" s="10">
        <v>9</v>
      </c>
      <c r="M27" s="40">
        <f t="shared" ref="M27:M29" si="19">IF(L27&gt;0,(K27-L27)/L27,"--")</f>
        <v>0.77777777777777779</v>
      </c>
    </row>
    <row r="28" spans="1:13" x14ac:dyDescent="0.2">
      <c r="A28" s="13" t="s">
        <v>15</v>
      </c>
      <c r="B28" s="10">
        <v>5</v>
      </c>
      <c r="C28" s="10">
        <v>6</v>
      </c>
      <c r="D28" s="40">
        <f t="shared" si="16"/>
        <v>-0.16666666666666666</v>
      </c>
      <c r="E28" s="10">
        <v>3</v>
      </c>
      <c r="F28" s="10">
        <v>6</v>
      </c>
      <c r="G28" s="40">
        <f t="shared" si="17"/>
        <v>-0.5</v>
      </c>
      <c r="H28" s="10">
        <v>3</v>
      </c>
      <c r="I28" s="10">
        <v>6</v>
      </c>
      <c r="J28" s="40">
        <f t="shared" si="18"/>
        <v>-0.5</v>
      </c>
      <c r="K28" s="10">
        <v>3</v>
      </c>
      <c r="L28" s="10">
        <v>6</v>
      </c>
      <c r="M28" s="40">
        <f t="shared" si="19"/>
        <v>-0.5</v>
      </c>
    </row>
    <row r="29" spans="1:13" x14ac:dyDescent="0.2">
      <c r="A29" s="13" t="s">
        <v>10</v>
      </c>
      <c r="B29" s="10"/>
      <c r="C29" s="10">
        <v>1</v>
      </c>
      <c r="D29" s="40">
        <f t="shared" si="16"/>
        <v>-1</v>
      </c>
      <c r="E29" s="10"/>
      <c r="F29" s="10">
        <v>1</v>
      </c>
      <c r="G29" s="40">
        <f t="shared" si="17"/>
        <v>-1</v>
      </c>
      <c r="H29" s="10"/>
      <c r="I29" s="10">
        <v>1</v>
      </c>
      <c r="J29" s="40">
        <f t="shared" si="18"/>
        <v>-1</v>
      </c>
      <c r="K29" s="10"/>
      <c r="L29" s="10">
        <v>1</v>
      </c>
      <c r="M29" s="40">
        <f t="shared" si="19"/>
        <v>-1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44</v>
      </c>
      <c r="C32" s="9" t="s">
        <v>45</v>
      </c>
      <c r="D32" s="9"/>
      <c r="E32" s="9" t="s">
        <v>44</v>
      </c>
      <c r="F32" s="9" t="s">
        <v>45</v>
      </c>
      <c r="G32" s="9"/>
      <c r="H32" s="9" t="s">
        <v>44</v>
      </c>
      <c r="I32" s="9" t="s">
        <v>45</v>
      </c>
      <c r="J32" s="10"/>
      <c r="K32" s="9" t="s">
        <v>44</v>
      </c>
      <c r="L32" s="9" t="s">
        <v>45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</v>
      </c>
      <c r="C35" s="37">
        <v>1</v>
      </c>
      <c r="D35" s="40">
        <f>IF(C35&gt;0,(B35-C35)/C35,"--")</f>
        <v>0</v>
      </c>
      <c r="E35" s="37">
        <v>0</v>
      </c>
      <c r="F35" s="37">
        <v>1</v>
      </c>
      <c r="G35" s="40">
        <f>IF(F35&gt;0,(E35-F35)/F35,"--")</f>
        <v>-1</v>
      </c>
      <c r="H35" s="37">
        <v>0</v>
      </c>
      <c r="I35" s="37">
        <v>0</v>
      </c>
      <c r="J35" s="40" t="str">
        <f>IF(I35&gt;0,(H35-I35)/I35,"--")</f>
        <v>--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23</v>
      </c>
      <c r="C36" s="37">
        <v>29</v>
      </c>
      <c r="D36" s="40">
        <f>IF(C36&gt;0,(B36-C36)/C36,"--")</f>
        <v>-0.20689655172413793</v>
      </c>
      <c r="E36" s="37">
        <v>7</v>
      </c>
      <c r="F36" s="37">
        <v>12</v>
      </c>
      <c r="G36" s="40">
        <f>IF(F36&gt;0,(E36-F36)/F36,"--")</f>
        <v>-0.41666666666666669</v>
      </c>
      <c r="H36" s="37">
        <v>7</v>
      </c>
      <c r="I36" s="37">
        <v>12</v>
      </c>
      <c r="J36" s="40">
        <f>IF(I36&gt;0,(H36-I36)/I36,"--")</f>
        <v>-0.41666666666666669</v>
      </c>
      <c r="K36" s="10">
        <v>7</v>
      </c>
      <c r="L36" s="10">
        <v>11</v>
      </c>
      <c r="M36" s="40">
        <f>IF(L36&gt;0,(K36-L36)/L36,"--")</f>
        <v>-0.36363636363636365</v>
      </c>
    </row>
    <row r="37" spans="1:13" x14ac:dyDescent="0.2">
      <c r="A37" s="2" t="s">
        <v>26</v>
      </c>
      <c r="B37" s="37">
        <v>5</v>
      </c>
      <c r="C37" s="37">
        <v>5</v>
      </c>
      <c r="D37" s="40">
        <f t="shared" ref="D37:D43" si="20">IF(C37&gt;0,(B37-C37)/C37,"--")</f>
        <v>0</v>
      </c>
      <c r="E37" s="37">
        <v>1</v>
      </c>
      <c r="F37" s="37">
        <v>5</v>
      </c>
      <c r="G37" s="40">
        <f t="shared" ref="G37:G43" si="21">IF(F37&gt;0,(E37-F37)/F37,"--")</f>
        <v>-0.8</v>
      </c>
      <c r="H37" s="37">
        <v>1</v>
      </c>
      <c r="I37" s="37">
        <v>4</v>
      </c>
      <c r="J37" s="40">
        <f t="shared" ref="J37:J43" si="22">IF(I37&gt;0,(H37-I37)/I37,"--")</f>
        <v>-0.75</v>
      </c>
      <c r="K37" s="10">
        <v>1</v>
      </c>
      <c r="L37" s="10">
        <v>4</v>
      </c>
      <c r="M37" s="40">
        <f t="shared" ref="M37:M50" si="23">IF(L37&gt;0,(K37-L37)/L37,"--")</f>
        <v>-0.75</v>
      </c>
    </row>
    <row r="38" spans="1:13" x14ac:dyDescent="0.2">
      <c r="A38" s="3" t="s">
        <v>20</v>
      </c>
      <c r="B38" s="37"/>
      <c r="C38" s="37"/>
      <c r="D38" s="40" t="str">
        <f t="shared" si="20"/>
        <v>--</v>
      </c>
      <c r="E38" s="37"/>
      <c r="F38" s="37"/>
      <c r="G38" s="40" t="str">
        <f t="shared" si="21"/>
        <v>--</v>
      </c>
      <c r="H38" s="37"/>
      <c r="I38" s="37"/>
      <c r="J38" s="40" t="str">
        <f t="shared" si="22"/>
        <v>--</v>
      </c>
      <c r="K38" s="13"/>
      <c r="L38" s="13"/>
      <c r="M38" s="40" t="str">
        <f t="shared" si="23"/>
        <v>--</v>
      </c>
    </row>
    <row r="39" spans="1:13" x14ac:dyDescent="0.2">
      <c r="A39" s="3" t="s">
        <v>21</v>
      </c>
      <c r="B39" s="37">
        <v>52</v>
      </c>
      <c r="C39" s="37">
        <v>39</v>
      </c>
      <c r="D39" s="40">
        <f t="shared" si="20"/>
        <v>0.33333333333333331</v>
      </c>
      <c r="E39" s="37">
        <v>29</v>
      </c>
      <c r="F39" s="37">
        <v>17</v>
      </c>
      <c r="G39" s="40">
        <f t="shared" si="21"/>
        <v>0.70588235294117652</v>
      </c>
      <c r="H39" s="37">
        <v>27</v>
      </c>
      <c r="I39" s="37">
        <v>16</v>
      </c>
      <c r="J39" s="40">
        <f t="shared" si="22"/>
        <v>0.6875</v>
      </c>
      <c r="K39" s="10">
        <v>27</v>
      </c>
      <c r="L39" s="10">
        <v>16</v>
      </c>
      <c r="M39" s="40">
        <f t="shared" si="23"/>
        <v>0.6875</v>
      </c>
    </row>
    <row r="40" spans="1:13" x14ac:dyDescent="0.2">
      <c r="A40" s="3" t="s">
        <v>22</v>
      </c>
      <c r="B40" s="37">
        <v>7</v>
      </c>
      <c r="C40" s="37">
        <v>5</v>
      </c>
      <c r="D40" s="40">
        <f t="shared" si="20"/>
        <v>0.4</v>
      </c>
      <c r="E40" s="37">
        <v>3</v>
      </c>
      <c r="F40" s="37">
        <v>1</v>
      </c>
      <c r="G40" s="40">
        <f t="shared" si="21"/>
        <v>2</v>
      </c>
      <c r="H40" s="37">
        <v>3</v>
      </c>
      <c r="I40" s="37">
        <v>1</v>
      </c>
      <c r="J40" s="40">
        <f t="shared" si="22"/>
        <v>2</v>
      </c>
      <c r="K40" s="10">
        <v>3</v>
      </c>
      <c r="L40" s="10">
        <v>1</v>
      </c>
      <c r="M40" s="40">
        <f t="shared" si="23"/>
        <v>2</v>
      </c>
    </row>
    <row r="41" spans="1:13" x14ac:dyDescent="0.2">
      <c r="A41" s="3" t="s">
        <v>9</v>
      </c>
      <c r="B41" s="10">
        <v>9</v>
      </c>
      <c r="C41" s="10">
        <v>8</v>
      </c>
      <c r="D41" s="40">
        <f t="shared" si="20"/>
        <v>0.125</v>
      </c>
      <c r="E41" s="10">
        <v>6</v>
      </c>
      <c r="F41" s="10">
        <v>5</v>
      </c>
      <c r="G41" s="40">
        <f t="shared" si="21"/>
        <v>0.2</v>
      </c>
      <c r="H41" s="10">
        <v>6</v>
      </c>
      <c r="I41" s="10">
        <v>5</v>
      </c>
      <c r="J41" s="40">
        <f t="shared" si="22"/>
        <v>0.2</v>
      </c>
      <c r="K41" s="10">
        <v>5</v>
      </c>
      <c r="L41" s="10">
        <v>5</v>
      </c>
      <c r="M41" s="40">
        <f t="shared" si="23"/>
        <v>0</v>
      </c>
    </row>
    <row r="42" spans="1:13" x14ac:dyDescent="0.2">
      <c r="A42" s="3" t="s">
        <v>10</v>
      </c>
      <c r="B42" s="37">
        <v>27</v>
      </c>
      <c r="C42" s="37">
        <v>21</v>
      </c>
      <c r="D42" s="40">
        <f t="shared" si="20"/>
        <v>0.2857142857142857</v>
      </c>
      <c r="E42" s="10">
        <v>15</v>
      </c>
      <c r="F42" s="10">
        <v>12</v>
      </c>
      <c r="G42" s="40">
        <f t="shared" si="21"/>
        <v>0.25</v>
      </c>
      <c r="H42" s="10">
        <v>14</v>
      </c>
      <c r="I42" s="10">
        <v>11</v>
      </c>
      <c r="J42" s="40">
        <f t="shared" si="22"/>
        <v>0.27272727272727271</v>
      </c>
      <c r="K42" s="10">
        <v>14</v>
      </c>
      <c r="L42" s="10">
        <v>11</v>
      </c>
      <c r="M42" s="40">
        <f t="shared" si="23"/>
        <v>0.27272727272727271</v>
      </c>
    </row>
    <row r="43" spans="1:13" x14ac:dyDescent="0.2">
      <c r="A43" s="3" t="s">
        <v>24</v>
      </c>
      <c r="B43" s="37">
        <v>6</v>
      </c>
      <c r="C43" s="37">
        <v>7</v>
      </c>
      <c r="D43" s="40">
        <f t="shared" si="20"/>
        <v>-0.14285714285714285</v>
      </c>
      <c r="E43" s="10">
        <v>1</v>
      </c>
      <c r="F43" s="10">
        <v>6</v>
      </c>
      <c r="G43" s="40">
        <f t="shared" si="21"/>
        <v>-0.83333333333333337</v>
      </c>
      <c r="H43" s="10">
        <v>1</v>
      </c>
      <c r="I43" s="10">
        <v>6</v>
      </c>
      <c r="J43" s="40">
        <f t="shared" si="22"/>
        <v>-0.83333333333333337</v>
      </c>
      <c r="K43" s="10">
        <v>1</v>
      </c>
      <c r="L43" s="10">
        <v>6</v>
      </c>
      <c r="M43" s="40">
        <f t="shared" si="23"/>
        <v>-0.83333333333333337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61</v>
      </c>
      <c r="C45" s="37">
        <v>41</v>
      </c>
      <c r="D45" s="40">
        <f t="shared" ref="D45:D46" si="24">IF(C45&gt;0,(B45-C45)/C45,"--")</f>
        <v>0.48780487804878048</v>
      </c>
      <c r="E45" s="10">
        <v>31</v>
      </c>
      <c r="F45" s="10">
        <v>26</v>
      </c>
      <c r="G45" s="40">
        <f t="shared" ref="G45:G46" si="25">IF(F45&gt;0,(E45-F45)/F45,"--")</f>
        <v>0.19230769230769232</v>
      </c>
      <c r="H45" s="10">
        <v>30</v>
      </c>
      <c r="I45" s="10">
        <v>25</v>
      </c>
      <c r="J45" s="40">
        <f t="shared" ref="J45:J46" si="26">IF(I45&gt;0,(H45-I45)/I45,"--")</f>
        <v>0.2</v>
      </c>
      <c r="K45" s="10">
        <v>29</v>
      </c>
      <c r="L45" s="10">
        <v>25</v>
      </c>
      <c r="M45" s="40">
        <f t="shared" si="23"/>
        <v>0.16</v>
      </c>
    </row>
    <row r="46" spans="1:13" x14ac:dyDescent="0.2">
      <c r="A46" s="13" t="s">
        <v>11</v>
      </c>
      <c r="B46" s="37">
        <v>69</v>
      </c>
      <c r="C46" s="37">
        <v>74</v>
      </c>
      <c r="D46" s="40">
        <f t="shared" si="24"/>
        <v>-6.7567567567567571E-2</v>
      </c>
      <c r="E46" s="10">
        <v>31</v>
      </c>
      <c r="F46" s="10">
        <v>33</v>
      </c>
      <c r="G46" s="40">
        <f t="shared" si="25"/>
        <v>-6.0606060606060608E-2</v>
      </c>
      <c r="H46" s="10">
        <v>29</v>
      </c>
      <c r="I46" s="10">
        <v>30</v>
      </c>
      <c r="J46" s="40">
        <f t="shared" si="26"/>
        <v>-3.3333333333333333E-2</v>
      </c>
      <c r="K46" s="10">
        <v>29</v>
      </c>
      <c r="L46" s="10">
        <v>29</v>
      </c>
      <c r="M46" s="40">
        <f t="shared" si="23"/>
        <v>0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71</v>
      </c>
      <c r="C48" s="31">
        <v>77</v>
      </c>
      <c r="D48" s="40">
        <f t="shared" ref="D48:D50" si="27">IF(C48&gt;0,(B48-C48)/C48,"--")</f>
        <v>-7.792207792207792E-2</v>
      </c>
      <c r="E48" s="10">
        <v>36</v>
      </c>
      <c r="F48" s="10">
        <v>40</v>
      </c>
      <c r="G48" s="40">
        <f t="shared" ref="G48:G50" si="28">IF(F48&gt;0,(E48-F48)/F48,"--")</f>
        <v>-0.1</v>
      </c>
      <c r="H48" s="10">
        <v>36</v>
      </c>
      <c r="I48" s="10">
        <v>37</v>
      </c>
      <c r="J48" s="40">
        <f t="shared" ref="J48:J50" si="29">IF(I48&gt;0,(H48-I48)/I48,"--")</f>
        <v>-2.7027027027027029E-2</v>
      </c>
      <c r="K48" s="10">
        <v>35</v>
      </c>
      <c r="L48" s="10">
        <v>37</v>
      </c>
      <c r="M48" s="40">
        <f t="shared" si="23"/>
        <v>-5.4054054054054057E-2</v>
      </c>
    </row>
    <row r="49" spans="1:13" x14ac:dyDescent="0.2">
      <c r="A49" s="13" t="s">
        <v>15</v>
      </c>
      <c r="B49" s="10">
        <v>32</v>
      </c>
      <c r="C49" s="10">
        <v>17</v>
      </c>
      <c r="D49" s="40">
        <f t="shared" si="27"/>
        <v>0.88235294117647056</v>
      </c>
      <c r="E49" s="10">
        <v>11</v>
      </c>
      <c r="F49" s="10">
        <v>7</v>
      </c>
      <c r="G49" s="40">
        <f t="shared" si="28"/>
        <v>0.5714285714285714</v>
      </c>
      <c r="H49" s="10">
        <v>9</v>
      </c>
      <c r="I49" s="10">
        <v>7</v>
      </c>
      <c r="J49" s="40">
        <f t="shared" si="29"/>
        <v>0.2857142857142857</v>
      </c>
      <c r="K49" s="10">
        <v>9</v>
      </c>
      <c r="L49" s="10">
        <v>6</v>
      </c>
      <c r="M49" s="40">
        <f t="shared" si="23"/>
        <v>0.5</v>
      </c>
    </row>
    <row r="50" spans="1:13" x14ac:dyDescent="0.2">
      <c r="A50" s="13" t="s">
        <v>10</v>
      </c>
      <c r="B50" s="10">
        <v>27</v>
      </c>
      <c r="C50" s="10">
        <v>21</v>
      </c>
      <c r="D50" s="40">
        <f t="shared" si="27"/>
        <v>0.2857142857142857</v>
      </c>
      <c r="E50" s="10">
        <v>15</v>
      </c>
      <c r="F50" s="10">
        <v>12</v>
      </c>
      <c r="G50" s="40">
        <f t="shared" si="28"/>
        <v>0.25</v>
      </c>
      <c r="H50" s="10">
        <v>14</v>
      </c>
      <c r="I50" s="10">
        <v>11</v>
      </c>
      <c r="J50" s="40">
        <f t="shared" si="29"/>
        <v>0.27272727272727271</v>
      </c>
      <c r="K50" s="10">
        <v>14</v>
      </c>
      <c r="L50" s="10">
        <v>11</v>
      </c>
      <c r="M50" s="40">
        <f t="shared" si="23"/>
        <v>0.27272727272727271</v>
      </c>
    </row>
    <row r="51" spans="1:13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3" spans="1:13" s="1" customFormat="1" x14ac:dyDescent="0.2">
      <c r="A53" s="42" t="s">
        <v>27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3" s="1" customFormat="1" x14ac:dyDescent="0.2">
      <c r="A54" s="44"/>
      <c r="B54" s="9" t="s">
        <v>44</v>
      </c>
      <c r="C54" s="9" t="s">
        <v>45</v>
      </c>
      <c r="D54" s="46"/>
      <c r="E54" s="9" t="s">
        <v>44</v>
      </c>
      <c r="F54" s="9" t="s">
        <v>45</v>
      </c>
      <c r="G54" s="47"/>
      <c r="H54" s="9" t="s">
        <v>44</v>
      </c>
      <c r="I54" s="9" t="s">
        <v>45</v>
      </c>
      <c r="J54" s="47"/>
      <c r="K54" s="9" t="s">
        <v>44</v>
      </c>
      <c r="L54" s="9" t="s">
        <v>45</v>
      </c>
      <c r="M54" s="47"/>
    </row>
    <row r="55" spans="1:13" s="5" customFormat="1" ht="38.25" x14ac:dyDescent="0.2">
      <c r="A55" s="48"/>
      <c r="B55" s="49" t="s">
        <v>28</v>
      </c>
      <c r="C55" s="49" t="s">
        <v>28</v>
      </c>
      <c r="D55" s="44" t="s">
        <v>2</v>
      </c>
      <c r="E55" s="49" t="s">
        <v>29</v>
      </c>
      <c r="F55" s="49" t="s">
        <v>29</v>
      </c>
      <c r="G55" s="44" t="s">
        <v>2</v>
      </c>
      <c r="H55" s="49" t="s">
        <v>30</v>
      </c>
      <c r="I55" s="49" t="s">
        <v>30</v>
      </c>
      <c r="J55" s="44" t="s">
        <v>2</v>
      </c>
      <c r="K55" s="50" t="s">
        <v>31</v>
      </c>
      <c r="L55" s="50" t="s">
        <v>31</v>
      </c>
      <c r="M55" s="3" t="s">
        <v>2</v>
      </c>
    </row>
    <row r="56" spans="1:13" s="5" customFormat="1" x14ac:dyDescent="0.2">
      <c r="A56" s="51" t="s">
        <v>6</v>
      </c>
      <c r="B56" s="52"/>
      <c r="C56" s="52"/>
      <c r="D56" s="52"/>
      <c r="E56" s="53"/>
      <c r="F56" s="52"/>
      <c r="G56" s="52"/>
      <c r="H56" s="53"/>
      <c r="I56" s="52"/>
      <c r="J56" s="52"/>
      <c r="K56" s="54"/>
      <c r="L56" s="54"/>
      <c r="M56" s="55"/>
    </row>
    <row r="57" spans="1:13" s="5" customFormat="1" x14ac:dyDescent="0.2">
      <c r="A57" s="3" t="s">
        <v>3</v>
      </c>
      <c r="B57" s="39">
        <v>3020</v>
      </c>
      <c r="C57" s="39">
        <v>2978</v>
      </c>
      <c r="D57" s="40">
        <f t="shared" ref="D57:D67" si="30">IF(C57&gt;0,(B57-C57)/C57,"--")</f>
        <v>1.4103425117528543E-2</v>
      </c>
      <c r="E57" s="39">
        <v>2998</v>
      </c>
      <c r="F57" s="39">
        <v>2959</v>
      </c>
      <c r="G57" s="40">
        <f t="shared" ref="G57:G65" si="31">IF(F57&gt;0,(E57-F57)/F57,"--")</f>
        <v>1.3180128421764109E-2</v>
      </c>
      <c r="H57" s="39">
        <v>3005</v>
      </c>
      <c r="I57" s="39">
        <v>2965</v>
      </c>
      <c r="J57" s="40">
        <f t="shared" ref="J57:J65" si="32">IF(I57&gt;0,(H57-I57)/I57,"--")</f>
        <v>1.3490725126475547E-2</v>
      </c>
      <c r="K57" s="39">
        <v>686</v>
      </c>
      <c r="L57" s="39">
        <v>580</v>
      </c>
      <c r="M57" s="40">
        <f t="shared" ref="M57:M65" si="33">IF(L57&gt;0,(K57-L57)/L57,"--")</f>
        <v>0.18275862068965518</v>
      </c>
    </row>
    <row r="58" spans="1:13" s="5" customFormat="1" x14ac:dyDescent="0.2">
      <c r="A58" s="3" t="s">
        <v>32</v>
      </c>
      <c r="B58" s="39">
        <v>5891</v>
      </c>
      <c r="C58" s="39">
        <v>5566</v>
      </c>
      <c r="D58" s="40">
        <f t="shared" si="30"/>
        <v>5.8390226374416099E-2</v>
      </c>
      <c r="E58" s="39">
        <v>5880</v>
      </c>
      <c r="F58" s="39">
        <v>5561</v>
      </c>
      <c r="G58" s="40">
        <f t="shared" si="31"/>
        <v>5.7363783492177668E-2</v>
      </c>
      <c r="H58" s="39">
        <v>5847</v>
      </c>
      <c r="I58" s="39">
        <v>5517</v>
      </c>
      <c r="J58" s="40">
        <f t="shared" si="32"/>
        <v>5.9815116911364874E-2</v>
      </c>
      <c r="K58" s="39">
        <v>923</v>
      </c>
      <c r="L58" s="39">
        <v>901</v>
      </c>
      <c r="M58" s="40">
        <f t="shared" si="33"/>
        <v>2.4417314095449501E-2</v>
      </c>
    </row>
    <row r="59" spans="1:13" s="5" customFormat="1" x14ac:dyDescent="0.2">
      <c r="A59" s="3" t="s">
        <v>33</v>
      </c>
      <c r="B59" s="39">
        <v>7803</v>
      </c>
      <c r="C59" s="39">
        <v>7850</v>
      </c>
      <c r="D59" s="40">
        <f t="shared" si="30"/>
        <v>-5.9872611464968153E-3</v>
      </c>
      <c r="E59" s="39">
        <v>7754</v>
      </c>
      <c r="F59" s="39">
        <v>7801</v>
      </c>
      <c r="G59" s="40">
        <f t="shared" si="31"/>
        <v>-6.024868606588899E-3</v>
      </c>
      <c r="H59" s="39">
        <v>7488</v>
      </c>
      <c r="I59" s="39">
        <v>7519</v>
      </c>
      <c r="J59" s="40">
        <f t="shared" si="32"/>
        <v>-4.1228886820055856E-3</v>
      </c>
      <c r="K59" s="39">
        <v>1125</v>
      </c>
      <c r="L59" s="39">
        <v>1129</v>
      </c>
      <c r="M59" s="40">
        <f t="shared" si="33"/>
        <v>-3.5429583702391498E-3</v>
      </c>
    </row>
    <row r="60" spans="1:13" s="5" customFormat="1" x14ac:dyDescent="0.2">
      <c r="A60" s="3" t="s">
        <v>34</v>
      </c>
      <c r="B60" s="39">
        <v>11155</v>
      </c>
      <c r="C60" s="39">
        <v>10878</v>
      </c>
      <c r="D60" s="40">
        <f t="shared" si="30"/>
        <v>2.5464239749954036E-2</v>
      </c>
      <c r="E60" s="39">
        <v>11152</v>
      </c>
      <c r="F60" s="39">
        <v>10876</v>
      </c>
      <c r="G60" s="40">
        <f t="shared" si="31"/>
        <v>2.5376976829716808E-2</v>
      </c>
      <c r="H60" s="39">
        <v>10700</v>
      </c>
      <c r="I60" s="39">
        <v>10405</v>
      </c>
      <c r="J60" s="40">
        <f t="shared" si="32"/>
        <v>2.8351753964440174E-2</v>
      </c>
      <c r="K60" s="39">
        <v>1407</v>
      </c>
      <c r="L60" s="39">
        <v>1356</v>
      </c>
      <c r="M60" s="40">
        <f t="shared" si="33"/>
        <v>3.7610619469026552E-2</v>
      </c>
    </row>
    <row r="61" spans="1:13" s="5" customFormat="1" x14ac:dyDescent="0.2">
      <c r="A61" s="3" t="s">
        <v>35</v>
      </c>
      <c r="B61" s="39">
        <v>255</v>
      </c>
      <c r="C61" s="39">
        <v>271</v>
      </c>
      <c r="D61" s="40">
        <f t="shared" si="30"/>
        <v>-5.9040590405904057E-2</v>
      </c>
      <c r="E61" s="39">
        <v>253</v>
      </c>
      <c r="F61" s="39">
        <v>271</v>
      </c>
      <c r="G61" s="40">
        <f t="shared" si="31"/>
        <v>-6.6420664206642069E-2</v>
      </c>
      <c r="H61" s="39">
        <v>127</v>
      </c>
      <c r="I61" s="39">
        <v>141</v>
      </c>
      <c r="J61" s="40">
        <f t="shared" si="32"/>
        <v>-9.9290780141843976E-2</v>
      </c>
      <c r="K61" s="39">
        <v>11</v>
      </c>
      <c r="L61" s="39">
        <v>7</v>
      </c>
      <c r="M61" s="40">
        <f t="shared" si="33"/>
        <v>0.5714285714285714</v>
      </c>
    </row>
    <row r="62" spans="1:13" s="5" customFormat="1" x14ac:dyDescent="0.2">
      <c r="A62" s="3" t="s">
        <v>36</v>
      </c>
      <c r="B62" s="39">
        <v>1093</v>
      </c>
      <c r="C62" s="39">
        <v>1053</v>
      </c>
      <c r="D62" s="40">
        <f t="shared" si="30"/>
        <v>3.7986704653371318E-2</v>
      </c>
      <c r="E62" s="39">
        <v>859</v>
      </c>
      <c r="F62" s="39">
        <v>873</v>
      </c>
      <c r="G62" s="40">
        <f t="shared" si="31"/>
        <v>-1.6036655211912942E-2</v>
      </c>
      <c r="H62" s="39">
        <v>3</v>
      </c>
      <c r="I62" s="39">
        <v>2</v>
      </c>
      <c r="J62" s="40">
        <f t="shared" si="32"/>
        <v>0.5</v>
      </c>
      <c r="K62" s="39">
        <v>16</v>
      </c>
      <c r="L62" s="39">
        <v>8</v>
      </c>
      <c r="M62" s="40">
        <f t="shared" si="33"/>
        <v>1</v>
      </c>
    </row>
    <row r="63" spans="1:13" s="1" customFormat="1" x14ac:dyDescent="0.2">
      <c r="A63" s="3" t="s">
        <v>37</v>
      </c>
      <c r="B63" s="39">
        <v>185</v>
      </c>
      <c r="C63" s="39">
        <v>235</v>
      </c>
      <c r="D63" s="40">
        <f t="shared" si="30"/>
        <v>-0.21276595744680851</v>
      </c>
      <c r="E63" s="39">
        <v>150</v>
      </c>
      <c r="F63" s="39">
        <v>187</v>
      </c>
      <c r="G63" s="40">
        <f t="shared" si="31"/>
        <v>-0.19786096256684493</v>
      </c>
      <c r="H63" s="39"/>
      <c r="I63" s="39">
        <v>2</v>
      </c>
      <c r="J63" s="40">
        <f t="shared" si="32"/>
        <v>-1</v>
      </c>
      <c r="K63" s="39">
        <v>13</v>
      </c>
      <c r="L63" s="39">
        <v>17</v>
      </c>
      <c r="M63" s="40">
        <f t="shared" si="33"/>
        <v>-0.23529411764705882</v>
      </c>
    </row>
    <row r="64" spans="1:13" s="1" customFormat="1" x14ac:dyDescent="0.2">
      <c r="A64" s="3" t="s">
        <v>38</v>
      </c>
      <c r="B64" s="39">
        <v>11073</v>
      </c>
      <c r="C64" s="39">
        <v>10894</v>
      </c>
      <c r="D64" s="40">
        <f t="shared" si="30"/>
        <v>1.6431062970442445E-2</v>
      </c>
      <c r="E64" s="39">
        <v>10947</v>
      </c>
      <c r="F64" s="39">
        <v>10756</v>
      </c>
      <c r="G64" s="40">
        <f t="shared" si="31"/>
        <v>1.7757530680550391E-2</v>
      </c>
      <c r="H64" s="39">
        <v>6875</v>
      </c>
      <c r="I64" s="39">
        <v>6772</v>
      </c>
      <c r="J64" s="40">
        <f t="shared" si="32"/>
        <v>1.5209686946249261E-2</v>
      </c>
      <c r="K64" s="39">
        <v>2193</v>
      </c>
      <c r="L64" s="39">
        <v>2069</v>
      </c>
      <c r="M64" s="40">
        <f t="shared" si="33"/>
        <v>5.9932334461092314E-2</v>
      </c>
    </row>
    <row r="65" spans="1:13" s="1" customFormat="1" x14ac:dyDescent="0.2">
      <c r="A65" s="66" t="s">
        <v>43</v>
      </c>
      <c r="B65" s="39">
        <v>1972</v>
      </c>
      <c r="C65" s="39">
        <v>1951</v>
      </c>
      <c r="D65" s="40">
        <f t="shared" si="30"/>
        <v>1.0763710917478216E-2</v>
      </c>
      <c r="E65" s="39">
        <v>1964</v>
      </c>
      <c r="F65" s="39">
        <v>1945</v>
      </c>
      <c r="G65" s="40">
        <f t="shared" si="31"/>
        <v>9.7686375321336758E-3</v>
      </c>
      <c r="H65" s="39">
        <v>1838</v>
      </c>
      <c r="I65" s="39">
        <v>1777</v>
      </c>
      <c r="J65" s="40">
        <f t="shared" si="32"/>
        <v>3.4327518289251548E-2</v>
      </c>
      <c r="K65" s="39">
        <v>24</v>
      </c>
      <c r="L65" s="39">
        <v>20</v>
      </c>
      <c r="M65" s="40">
        <f t="shared" si="33"/>
        <v>0.2</v>
      </c>
    </row>
    <row r="66" spans="1:13" s="5" customFormat="1" x14ac:dyDescent="0.2">
      <c r="A66" s="56"/>
      <c r="B66" s="52"/>
      <c r="C66" s="52"/>
      <c r="D66" s="52"/>
      <c r="E66" s="53"/>
      <c r="F66" s="52"/>
      <c r="G66" s="52"/>
      <c r="H66" s="53"/>
      <c r="I66" s="52"/>
      <c r="J66" s="52"/>
      <c r="K66" s="54"/>
      <c r="L66" s="54"/>
      <c r="M66" s="55"/>
    </row>
    <row r="67" spans="1:13" s="5" customFormat="1" x14ac:dyDescent="0.2">
      <c r="A67" s="57" t="s">
        <v>5</v>
      </c>
      <c r="B67" s="58">
        <f>SUM(B57:B65)</f>
        <v>42447</v>
      </c>
      <c r="C67" s="58">
        <f>SUM(C57:C65)</f>
        <v>41676</v>
      </c>
      <c r="D67" s="40">
        <f t="shared" si="30"/>
        <v>1.8499856032248775E-2</v>
      </c>
      <c r="E67" s="58">
        <f>SUM(E57:E65)</f>
        <v>41957</v>
      </c>
      <c r="F67" s="58">
        <f>SUM(F57:F65)</f>
        <v>41229</v>
      </c>
      <c r="G67" s="40">
        <f t="shared" ref="G67" si="34">IF(F67&gt;0,(E67-F67)/F67,"--")</f>
        <v>1.7657474108030754E-2</v>
      </c>
      <c r="H67" s="58">
        <f>SUM(H57:H65)</f>
        <v>35883</v>
      </c>
      <c r="I67" s="58">
        <f>SUM(I57:I65)</f>
        <v>35100</v>
      </c>
      <c r="J67" s="40">
        <f t="shared" ref="J67" si="35">IF(I67&gt;0,(H67-I67)/I67,"--")</f>
        <v>2.2307692307692306E-2</v>
      </c>
      <c r="K67" s="58">
        <f>SUM(K57:K65)</f>
        <v>6398</v>
      </c>
      <c r="L67" s="58">
        <f>SUM(L57:L65)</f>
        <v>6087</v>
      </c>
      <c r="M67" s="40">
        <f t="shared" ref="M67" si="36">IF(L67&gt;0,(K67-L67)/L67,"--")</f>
        <v>5.1092492196484311E-2</v>
      </c>
    </row>
    <row r="68" spans="1:13" s="5" customFormat="1" x14ac:dyDescent="0.2"/>
    <row r="69" spans="1:13" s="5" customFormat="1" x14ac:dyDescent="0.2">
      <c r="A69" s="44"/>
      <c r="B69" s="9" t="s">
        <v>44</v>
      </c>
      <c r="C69" s="9" t="s">
        <v>45</v>
      </c>
      <c r="D69" s="45"/>
      <c r="E69" s="1"/>
      <c r="F69" s="71"/>
      <c r="G69" s="72"/>
      <c r="H69" s="9" t="s">
        <v>44</v>
      </c>
      <c r="I69" s="9" t="s">
        <v>45</v>
      </c>
      <c r="J69" s="59" t="s">
        <v>2</v>
      </c>
      <c r="K69" s="1"/>
      <c r="L69" s="1"/>
      <c r="M69" s="1"/>
    </row>
    <row r="70" spans="1:13" s="5" customFormat="1" ht="25.5" x14ac:dyDescent="0.2">
      <c r="A70" s="48"/>
      <c r="B70" s="49" t="s">
        <v>28</v>
      </c>
      <c r="C70" s="49" t="s">
        <v>28</v>
      </c>
      <c r="D70" s="44" t="s">
        <v>2</v>
      </c>
      <c r="F70" s="68" t="s">
        <v>39</v>
      </c>
      <c r="G70" s="69"/>
      <c r="H70" s="4">
        <f>B67</f>
        <v>42447</v>
      </c>
      <c r="I70" s="4">
        <f>C67</f>
        <v>41676</v>
      </c>
      <c r="J70" s="40">
        <f t="shared" ref="J70:J73" si="37">IF(I70&gt;0,(H70-I70)/I70,"--")</f>
        <v>1.8499856032248775E-2</v>
      </c>
    </row>
    <row r="71" spans="1:13" s="5" customFormat="1" x14ac:dyDescent="0.2">
      <c r="A71" s="51" t="s">
        <v>7</v>
      </c>
      <c r="B71" s="52"/>
      <c r="C71" s="52"/>
      <c r="D71" s="60"/>
      <c r="F71" s="68" t="s">
        <v>40</v>
      </c>
      <c r="G71" s="69"/>
      <c r="H71" s="4">
        <v>36730.381699999998</v>
      </c>
      <c r="I71" s="4">
        <v>35854.628199999999</v>
      </c>
      <c r="J71" s="40">
        <f t="shared" si="37"/>
        <v>2.4425117313027916E-2</v>
      </c>
    </row>
    <row r="72" spans="1:13" s="5" customFormat="1" x14ac:dyDescent="0.2">
      <c r="A72" s="2" t="s">
        <v>19</v>
      </c>
      <c r="B72" s="61">
        <v>199</v>
      </c>
      <c r="C72" s="61">
        <v>208</v>
      </c>
      <c r="D72" s="67">
        <f>IF(C72&gt;0,(B72 - C72)/C72,"--")</f>
        <v>-4.3269230769230768E-2</v>
      </c>
      <c r="F72" s="68" t="s">
        <v>41</v>
      </c>
      <c r="G72" s="69"/>
      <c r="H72" s="4">
        <v>5376.2744999999995</v>
      </c>
      <c r="I72" s="4">
        <v>5614.7837</v>
      </c>
      <c r="J72" s="40">
        <f t="shared" si="37"/>
        <v>-4.2478786849794482E-2</v>
      </c>
    </row>
    <row r="73" spans="1:13" s="5" customFormat="1" x14ac:dyDescent="0.2">
      <c r="A73" s="2" t="s">
        <v>8</v>
      </c>
      <c r="B73" s="4">
        <v>8384</v>
      </c>
      <c r="C73" s="4">
        <v>8201</v>
      </c>
      <c r="D73" s="67">
        <f>IF(C73&gt;0,(B73 - C73)/C73,"--")</f>
        <v>2.2314351908303866E-2</v>
      </c>
      <c r="F73" s="68" t="s">
        <v>42</v>
      </c>
      <c r="G73" s="69"/>
      <c r="H73" s="4">
        <v>42106.656199999998</v>
      </c>
      <c r="I73" s="4">
        <v>41469.411899999999</v>
      </c>
      <c r="J73" s="40">
        <f t="shared" si="37"/>
        <v>1.5366610492009377E-2</v>
      </c>
    </row>
    <row r="74" spans="1:13" s="5" customFormat="1" x14ac:dyDescent="0.2">
      <c r="A74" s="2" t="s">
        <v>26</v>
      </c>
      <c r="B74" s="4">
        <v>1030</v>
      </c>
      <c r="C74" s="4">
        <v>1011</v>
      </c>
      <c r="D74" s="67">
        <f t="shared" ref="D74:D80" si="38">IF(C74&gt;0,(B74 - C74)/C74,"--")</f>
        <v>1.8793273986152326E-2</v>
      </c>
    </row>
    <row r="75" spans="1:13" s="5" customFormat="1" x14ac:dyDescent="0.2">
      <c r="A75" s="3" t="s">
        <v>20</v>
      </c>
      <c r="B75" s="62">
        <v>157</v>
      </c>
      <c r="C75" s="62">
        <v>148</v>
      </c>
      <c r="D75" s="67">
        <f t="shared" si="38"/>
        <v>6.0810810810810814E-2</v>
      </c>
    </row>
    <row r="76" spans="1:13" s="5" customFormat="1" x14ac:dyDescent="0.2">
      <c r="A76" s="3" t="s">
        <v>21</v>
      </c>
      <c r="B76" s="4">
        <v>19633</v>
      </c>
      <c r="C76" s="4">
        <v>19581</v>
      </c>
      <c r="D76" s="67">
        <f t="shared" si="38"/>
        <v>2.6556355650886065E-3</v>
      </c>
    </row>
    <row r="77" spans="1:13" s="5" customFormat="1" x14ac:dyDescent="0.2">
      <c r="A77" s="3" t="s">
        <v>22</v>
      </c>
      <c r="B77" s="4">
        <v>2406</v>
      </c>
      <c r="C77" s="4">
        <v>2271</v>
      </c>
      <c r="D77" s="67">
        <f t="shared" si="38"/>
        <v>5.9445178335535004E-2</v>
      </c>
    </row>
    <row r="78" spans="1:13" s="5" customFormat="1" x14ac:dyDescent="0.2">
      <c r="A78" s="3" t="s">
        <v>9</v>
      </c>
      <c r="B78" s="4">
        <v>2889</v>
      </c>
      <c r="C78" s="4">
        <v>2746</v>
      </c>
      <c r="D78" s="67">
        <f t="shared" si="38"/>
        <v>5.2075746540422435E-2</v>
      </c>
    </row>
    <row r="79" spans="1:13" s="5" customFormat="1" x14ac:dyDescent="0.2">
      <c r="A79" s="3" t="s">
        <v>10</v>
      </c>
      <c r="B79" s="4">
        <v>6398</v>
      </c>
      <c r="C79" s="4">
        <v>6087</v>
      </c>
      <c r="D79" s="67">
        <f t="shared" si="38"/>
        <v>5.1092492196484311E-2</v>
      </c>
    </row>
    <row r="80" spans="1:13" s="5" customFormat="1" x14ac:dyDescent="0.2">
      <c r="A80" s="3" t="s">
        <v>24</v>
      </c>
      <c r="B80" s="4">
        <v>1351</v>
      </c>
      <c r="C80" s="4">
        <v>1423</v>
      </c>
      <c r="D80" s="67">
        <f t="shared" si="38"/>
        <v>-5.0597329585382995E-2</v>
      </c>
    </row>
    <row r="81" spans="1:11" s="5" customFormat="1" x14ac:dyDescent="0.2">
      <c r="A81" s="63" t="s">
        <v>13</v>
      </c>
      <c r="B81" s="64"/>
      <c r="C81" s="65"/>
      <c r="D81" s="60"/>
    </row>
    <row r="82" spans="1:11" s="5" customFormat="1" x14ac:dyDescent="0.2">
      <c r="A82" s="3" t="s">
        <v>11</v>
      </c>
      <c r="B82" s="4">
        <v>20223</v>
      </c>
      <c r="C82" s="4">
        <v>19962</v>
      </c>
      <c r="D82" s="40">
        <f t="shared" ref="D82:D83" si="39">IF(C82&gt;0,(B82-C82)/C82,"--")</f>
        <v>1.3074842200180343E-2</v>
      </c>
    </row>
    <row r="83" spans="1:11" s="1" customFormat="1" x14ac:dyDescent="0.2">
      <c r="A83" s="3" t="s">
        <v>12</v>
      </c>
      <c r="B83" s="4">
        <v>22224</v>
      </c>
      <c r="C83" s="4">
        <v>21714</v>
      </c>
      <c r="D83" s="40">
        <f t="shared" si="39"/>
        <v>2.3487151146725616E-2</v>
      </c>
      <c r="E83" s="5"/>
      <c r="F83" s="5"/>
      <c r="G83" s="5"/>
      <c r="H83" s="5"/>
      <c r="I83" s="5"/>
    </row>
    <row r="84" spans="1:11" s="1" customFormat="1" x14ac:dyDescent="0.2">
      <c r="A84" s="51" t="s">
        <v>23</v>
      </c>
      <c r="B84" s="64"/>
      <c r="C84" s="65"/>
      <c r="D84" s="60"/>
      <c r="E84" s="5"/>
      <c r="F84" s="5"/>
      <c r="G84" s="5"/>
      <c r="H84" s="5"/>
      <c r="I84" s="5"/>
    </row>
    <row r="85" spans="1:11" s="1" customFormat="1" x14ac:dyDescent="0.2">
      <c r="A85" s="3" t="s">
        <v>14</v>
      </c>
      <c r="B85" s="4">
        <v>27111</v>
      </c>
      <c r="C85" s="4">
        <v>27153</v>
      </c>
      <c r="D85" s="40">
        <f t="shared" ref="D85:D87" si="40">IF(C85&gt;0,(B85-C85)/C85,"--")</f>
        <v>-1.5467904098994587E-3</v>
      </c>
      <c r="E85" s="5"/>
      <c r="F85" s="5"/>
      <c r="G85" s="5"/>
      <c r="H85" s="5"/>
      <c r="I85" s="5"/>
      <c r="J85" s="5"/>
      <c r="K85" s="5"/>
    </row>
    <row r="86" spans="1:11" s="5" customFormat="1" x14ac:dyDescent="0.2">
      <c r="A86" s="3" t="s">
        <v>15</v>
      </c>
      <c r="B86" s="4">
        <v>8938</v>
      </c>
      <c r="C86" s="4">
        <v>8436</v>
      </c>
      <c r="D86" s="40">
        <f t="shared" si="40"/>
        <v>5.9506875296348981E-2</v>
      </c>
    </row>
    <row r="87" spans="1:11" s="5" customFormat="1" x14ac:dyDescent="0.2">
      <c r="A87" s="3" t="s">
        <v>10</v>
      </c>
      <c r="B87" s="4">
        <v>6398</v>
      </c>
      <c r="C87" s="4">
        <v>6087</v>
      </c>
      <c r="D87" s="40">
        <f t="shared" si="40"/>
        <v>5.1092492196484311E-2</v>
      </c>
    </row>
    <row r="89" spans="1:11" x14ac:dyDescent="0.2">
      <c r="A89" s="5"/>
    </row>
  </sheetData>
  <mergeCells count="7">
    <mergeCell ref="F72:G72"/>
    <mergeCell ref="F73:G73"/>
    <mergeCell ref="A10:M10"/>
    <mergeCell ref="A31:M31"/>
    <mergeCell ref="F69:G69"/>
    <mergeCell ref="F70:G70"/>
    <mergeCell ref="F71:G71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&amp;C&amp;"Arial,Bold"&amp;14Spring 2016 UW Seattle ICORA Admissions Report (Census Day Numbers)</oddHeader>
    <evenHeader>&amp;C&amp;"Arial,Bold"&amp;14Spring 2016 UW Seattle ICORA Enrollment Report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Layout" zoomScaleNormal="100" workbookViewId="0">
      <selection activeCell="I69" sqref="I69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44</v>
      </c>
      <c r="C2" s="9" t="s">
        <v>45</v>
      </c>
      <c r="D2" s="9"/>
      <c r="E2" s="9" t="s">
        <v>44</v>
      </c>
      <c r="F2" s="9" t="s">
        <v>45</v>
      </c>
      <c r="G2" s="9"/>
      <c r="H2" s="9" t="s">
        <v>44</v>
      </c>
      <c r="I2" s="9" t="s">
        <v>45</v>
      </c>
      <c r="J2" s="10"/>
      <c r="K2" s="9" t="s">
        <v>44</v>
      </c>
      <c r="L2" s="9" t="s">
        <v>45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</v>
      </c>
      <c r="C5" s="4"/>
      <c r="D5" s="40" t="str">
        <f t="shared" ref="D5:D8" si="0">IF(C5&gt;0,(B5-C5)/C5,"--")</f>
        <v>--</v>
      </c>
      <c r="E5" s="10">
        <v>0</v>
      </c>
      <c r="F5" s="10"/>
      <c r="G5" s="40" t="str">
        <f t="shared" ref="G5:G6" si="1">IF(F5&gt;0,(E5-F5)/F5,"--")</f>
        <v>--</v>
      </c>
      <c r="H5" s="10">
        <v>0</v>
      </c>
      <c r="I5" s="10"/>
      <c r="J5" s="40" t="str">
        <f t="shared" ref="J5:J6" si="2">IF(I5&gt;0,(H5-I5)/I5,"--")</f>
        <v>--</v>
      </c>
      <c r="K5" s="10">
        <v>0</v>
      </c>
      <c r="L5" s="10"/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286</v>
      </c>
      <c r="C6" s="4">
        <v>289</v>
      </c>
      <c r="D6" s="40">
        <f t="shared" si="0"/>
        <v>-1.0380622837370242E-2</v>
      </c>
      <c r="E6" s="10">
        <v>206</v>
      </c>
      <c r="F6" s="10">
        <v>218</v>
      </c>
      <c r="G6" s="40">
        <f t="shared" si="1"/>
        <v>-5.5045871559633031E-2</v>
      </c>
      <c r="H6" s="10">
        <v>163</v>
      </c>
      <c r="I6" s="10">
        <v>184</v>
      </c>
      <c r="J6" s="40">
        <f t="shared" si="2"/>
        <v>-0.11413043478260869</v>
      </c>
      <c r="K6" s="10">
        <v>138</v>
      </c>
      <c r="L6" s="10">
        <v>164</v>
      </c>
      <c r="M6" s="40">
        <f t="shared" si="3"/>
        <v>-0.15853658536585366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287</v>
      </c>
      <c r="C8" s="21">
        <f>SUM(C5:C6)</f>
        <v>289</v>
      </c>
      <c r="D8" s="40">
        <f t="shared" si="0"/>
        <v>-6.920415224913495E-3</v>
      </c>
      <c r="E8" s="21">
        <f t="shared" ref="E8:F8" si="4">SUM(E5:E6)</f>
        <v>206</v>
      </c>
      <c r="F8" s="21">
        <f t="shared" si="4"/>
        <v>218</v>
      </c>
      <c r="G8" s="40">
        <f t="shared" ref="G8" si="5">IF(F8&gt;0,(E8-F8)/F8,"--")</f>
        <v>-5.5045871559633031E-2</v>
      </c>
      <c r="H8" s="21">
        <f t="shared" ref="H8:I8" si="6">SUM(H5:H6)</f>
        <v>163</v>
      </c>
      <c r="I8" s="21">
        <f t="shared" si="6"/>
        <v>184</v>
      </c>
      <c r="J8" s="40">
        <f t="shared" ref="J8" si="7">IF(I8&gt;0,(H8-I8)/I8,"--")</f>
        <v>-0.11413043478260869</v>
      </c>
      <c r="K8" s="10">
        <f>IF(ISNUMBER(K5),SUM(K5:K6),K6)</f>
        <v>138</v>
      </c>
      <c r="L8" s="10">
        <f>IF(ISNUMBER(L5),SUM(L5:L6),L6)</f>
        <v>164</v>
      </c>
      <c r="M8" s="40">
        <f t="shared" si="3"/>
        <v>-0.15853658536585366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44</v>
      </c>
      <c r="C11" s="9" t="s">
        <v>45</v>
      </c>
      <c r="D11" s="9"/>
      <c r="E11" s="9" t="s">
        <v>44</v>
      </c>
      <c r="F11" s="9" t="s">
        <v>45</v>
      </c>
      <c r="G11" s="9"/>
      <c r="H11" s="9" t="s">
        <v>44</v>
      </c>
      <c r="I11" s="9" t="s">
        <v>45</v>
      </c>
      <c r="J11" s="10"/>
      <c r="K11" s="9" t="s">
        <v>44</v>
      </c>
      <c r="L11" s="9" t="s">
        <v>45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40" t="str">
        <f>IF(C14&gt;0,(B14-C14)/C14,"--")</f>
        <v>--</v>
      </c>
      <c r="E14" s="37"/>
      <c r="F14" s="37"/>
      <c r="G14" s="40" t="str">
        <f>IF(F14&gt;0,(E14-F14)/F14,"--")</f>
        <v>--</v>
      </c>
      <c r="H14" s="37"/>
      <c r="I14" s="37"/>
      <c r="J14" s="40" t="str">
        <f>IF(I14&gt;0,(H14-I14)/I14,"--")</f>
        <v>--</v>
      </c>
      <c r="K14" s="10"/>
      <c r="L14" s="10"/>
      <c r="M14" s="40" t="str">
        <f>IF(L14&gt;0,(K14-L14)/L14,"--")</f>
        <v>--</v>
      </c>
    </row>
    <row r="15" spans="1:13" x14ac:dyDescent="0.2">
      <c r="A15" s="2" t="s">
        <v>8</v>
      </c>
      <c r="B15" s="37"/>
      <c r="C15" s="37"/>
      <c r="D15" s="40" t="str">
        <f>IF(C15&gt;0,(B15-C15)/C15,"--")</f>
        <v>--</v>
      </c>
      <c r="E15" s="37"/>
      <c r="F15" s="37"/>
      <c r="G15" s="40" t="str">
        <f>IF(F15&gt;0,(E15-F15)/F15,"--")</f>
        <v>--</v>
      </c>
      <c r="H15" s="37"/>
      <c r="I15" s="37"/>
      <c r="J15" s="40" t="str">
        <f>IF(I15&gt;0,(H15-I15)/I15,"--")</f>
        <v>--</v>
      </c>
      <c r="K15" s="10"/>
      <c r="L15" s="10"/>
      <c r="M15" s="40" t="str">
        <f>IF(L15&gt;0,(K15-L15)/L15,"--")</f>
        <v>--</v>
      </c>
    </row>
    <row r="16" spans="1:13" x14ac:dyDescent="0.2">
      <c r="A16" s="2" t="s">
        <v>26</v>
      </c>
      <c r="B16" s="37"/>
      <c r="C16" s="37"/>
      <c r="D16" s="40" t="str">
        <f t="shared" ref="D16:D22" si="8">IF(C16&gt;0,(B16-C16)/C16,"--")</f>
        <v>--</v>
      </c>
      <c r="E16" s="37"/>
      <c r="F16" s="37"/>
      <c r="G16" s="40" t="str">
        <f t="shared" ref="G16:G22" si="9">IF(F16&gt;0,(E16-F16)/F16,"--")</f>
        <v>--</v>
      </c>
      <c r="H16" s="37"/>
      <c r="I16" s="37"/>
      <c r="J16" s="40" t="str">
        <f t="shared" ref="J16:J22" si="10">IF(I16&gt;0,(H16-I16)/I16,"--")</f>
        <v>--</v>
      </c>
      <c r="K16" s="10"/>
      <c r="L16" s="10"/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/>
      <c r="C17" s="37"/>
      <c r="D17" s="40" t="str">
        <f t="shared" si="8"/>
        <v>--</v>
      </c>
      <c r="E17" s="37"/>
      <c r="F17" s="37"/>
      <c r="G17" s="40" t="str">
        <f t="shared" si="9"/>
        <v>--</v>
      </c>
      <c r="H17" s="37"/>
      <c r="I17" s="37"/>
      <c r="J17" s="40" t="str">
        <f t="shared" si="10"/>
        <v>--</v>
      </c>
      <c r="K17" s="10"/>
      <c r="L17" s="13"/>
      <c r="M17" s="40" t="str">
        <f t="shared" si="11"/>
        <v>--</v>
      </c>
    </row>
    <row r="18" spans="1:13" x14ac:dyDescent="0.2">
      <c r="A18" s="3" t="s">
        <v>21</v>
      </c>
      <c r="B18" s="37"/>
      <c r="C18" s="37"/>
      <c r="D18" s="40" t="str">
        <f t="shared" si="8"/>
        <v>--</v>
      </c>
      <c r="E18" s="37"/>
      <c r="F18" s="37"/>
      <c r="G18" s="40" t="str">
        <f t="shared" si="9"/>
        <v>--</v>
      </c>
      <c r="H18" s="37"/>
      <c r="I18" s="37"/>
      <c r="J18" s="40" t="str">
        <f t="shared" si="10"/>
        <v>--</v>
      </c>
      <c r="K18" s="10"/>
      <c r="L18" s="10"/>
      <c r="M18" s="40" t="str">
        <f t="shared" si="11"/>
        <v>--</v>
      </c>
    </row>
    <row r="19" spans="1:13" x14ac:dyDescent="0.2">
      <c r="A19" s="3" t="s">
        <v>22</v>
      </c>
      <c r="B19" s="37"/>
      <c r="C19" s="37"/>
      <c r="D19" s="40" t="str">
        <f t="shared" si="8"/>
        <v>--</v>
      </c>
      <c r="E19" s="37"/>
      <c r="F19" s="37"/>
      <c r="G19" s="40" t="str">
        <f t="shared" si="9"/>
        <v>--</v>
      </c>
      <c r="H19" s="37"/>
      <c r="I19" s="37"/>
      <c r="J19" s="40" t="str">
        <f t="shared" si="10"/>
        <v>--</v>
      </c>
      <c r="K19" s="10"/>
      <c r="L19" s="10"/>
      <c r="M19" s="40" t="str">
        <f t="shared" si="11"/>
        <v>--</v>
      </c>
    </row>
    <row r="20" spans="1:13" x14ac:dyDescent="0.2">
      <c r="A20" s="3" t="s">
        <v>9</v>
      </c>
      <c r="B20" s="10"/>
      <c r="C20" s="10"/>
      <c r="D20" s="40" t="str">
        <f t="shared" si="8"/>
        <v>--</v>
      </c>
      <c r="E20" s="10"/>
      <c r="F20" s="10"/>
      <c r="G20" s="40" t="str">
        <f t="shared" si="9"/>
        <v>--</v>
      </c>
      <c r="H20" s="10"/>
      <c r="I20" s="10"/>
      <c r="J20" s="40" t="str">
        <f t="shared" si="10"/>
        <v>--</v>
      </c>
      <c r="K20" s="10"/>
      <c r="L20" s="10"/>
      <c r="M20" s="40" t="str">
        <f t="shared" si="11"/>
        <v>--</v>
      </c>
    </row>
    <row r="21" spans="1:13" x14ac:dyDescent="0.2">
      <c r="A21" s="3" t="s">
        <v>10</v>
      </c>
      <c r="B21" s="37">
        <v>1</v>
      </c>
      <c r="C21" s="37"/>
      <c r="D21" s="40" t="str">
        <f t="shared" si="8"/>
        <v>--</v>
      </c>
      <c r="E21" s="37">
        <v>0</v>
      </c>
      <c r="F21" s="37"/>
      <c r="G21" s="40" t="str">
        <f t="shared" si="9"/>
        <v>--</v>
      </c>
      <c r="H21" s="37">
        <v>0</v>
      </c>
      <c r="I21" s="37"/>
      <c r="J21" s="40" t="str">
        <f t="shared" si="10"/>
        <v>--</v>
      </c>
      <c r="K21" s="10">
        <v>0</v>
      </c>
      <c r="L21" s="10"/>
      <c r="M21" s="40" t="str">
        <f t="shared" si="11"/>
        <v>--</v>
      </c>
    </row>
    <row r="22" spans="1:13" x14ac:dyDescent="0.2">
      <c r="A22" s="3" t="s">
        <v>24</v>
      </c>
      <c r="B22" s="37"/>
      <c r="C22" s="37"/>
      <c r="D22" s="40" t="str">
        <f t="shared" si="8"/>
        <v>--</v>
      </c>
      <c r="E22" s="37"/>
      <c r="F22" s="37"/>
      <c r="G22" s="40" t="str">
        <f t="shared" si="9"/>
        <v>--</v>
      </c>
      <c r="H22" s="37"/>
      <c r="I22" s="37"/>
      <c r="J22" s="40" t="str">
        <f t="shared" si="10"/>
        <v>--</v>
      </c>
      <c r="K22" s="10"/>
      <c r="L22" s="10"/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/>
      <c r="C24" s="31"/>
      <c r="D24" s="40" t="str">
        <f t="shared" ref="D24:D25" si="12">IF(C24&gt;0,(B24-C24)/C24,"--")</f>
        <v>--</v>
      </c>
      <c r="E24" s="10"/>
      <c r="F24" s="10"/>
      <c r="G24" s="40" t="str">
        <f t="shared" ref="G24:G25" si="13">IF(F24&gt;0,(E24-F24)/F24,"--")</f>
        <v>--</v>
      </c>
      <c r="H24" s="10"/>
      <c r="I24" s="10"/>
      <c r="J24" s="40" t="str">
        <f t="shared" ref="J24:J25" si="14">IF(I24&gt;0,(H24-I24)/I24,"--")</f>
        <v>--</v>
      </c>
      <c r="K24" s="10"/>
      <c r="L24" s="10"/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1</v>
      </c>
      <c r="C25" s="31"/>
      <c r="D25" s="40" t="str">
        <f t="shared" si="12"/>
        <v>--</v>
      </c>
      <c r="E25" s="10">
        <v>0</v>
      </c>
      <c r="F25" s="10"/>
      <c r="G25" s="40" t="str">
        <f t="shared" si="13"/>
        <v>--</v>
      </c>
      <c r="H25" s="10">
        <v>0</v>
      </c>
      <c r="I25" s="10"/>
      <c r="J25" s="40" t="str">
        <f t="shared" si="14"/>
        <v>--</v>
      </c>
      <c r="K25" s="10">
        <v>0</v>
      </c>
      <c r="L25" s="10"/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/>
      <c r="C27" s="31"/>
      <c r="D27" s="40" t="str">
        <f t="shared" ref="D27:D29" si="16">IF(C27&gt;0,(B27-C27)/C27,"--")</f>
        <v>--</v>
      </c>
      <c r="E27" s="31"/>
      <c r="F27" s="31"/>
      <c r="G27" s="40" t="str">
        <f t="shared" ref="G27:G29" si="17">IF(F27&gt;0,(E27-F27)/F27,"--")</f>
        <v>--</v>
      </c>
      <c r="H27" s="10"/>
      <c r="I27" s="10"/>
      <c r="J27" s="40" t="str">
        <f t="shared" ref="J27:J29" si="18">IF(I27&gt;0,(H27-I27)/I27,"--")</f>
        <v>--</v>
      </c>
      <c r="K27" s="10"/>
      <c r="L27" s="10"/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/>
      <c r="C28" s="10"/>
      <c r="D28" s="40" t="str">
        <f t="shared" si="16"/>
        <v>--</v>
      </c>
      <c r="E28" s="10"/>
      <c r="F28" s="10"/>
      <c r="G28" s="40" t="str">
        <f t="shared" si="17"/>
        <v>--</v>
      </c>
      <c r="H28" s="10"/>
      <c r="I28" s="10"/>
      <c r="J28" s="40" t="str">
        <f t="shared" si="18"/>
        <v>--</v>
      </c>
      <c r="K28" s="10"/>
      <c r="L28" s="10"/>
      <c r="M28" s="40" t="str">
        <f t="shared" si="19"/>
        <v>--</v>
      </c>
    </row>
    <row r="29" spans="1:13" x14ac:dyDescent="0.2">
      <c r="A29" s="13" t="s">
        <v>10</v>
      </c>
      <c r="B29" s="10">
        <v>1</v>
      </c>
      <c r="C29" s="10"/>
      <c r="D29" s="40" t="str">
        <f t="shared" si="16"/>
        <v>--</v>
      </c>
      <c r="E29" s="10">
        <v>0</v>
      </c>
      <c r="F29" s="10"/>
      <c r="G29" s="40" t="str">
        <f t="shared" si="17"/>
        <v>--</v>
      </c>
      <c r="H29" s="10">
        <v>0</v>
      </c>
      <c r="I29" s="10"/>
      <c r="J29" s="40" t="str">
        <f t="shared" si="18"/>
        <v>--</v>
      </c>
      <c r="K29" s="10">
        <v>0</v>
      </c>
      <c r="L29" s="10"/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44</v>
      </c>
      <c r="C32" s="9" t="s">
        <v>45</v>
      </c>
      <c r="D32" s="9"/>
      <c r="E32" s="9" t="s">
        <v>44</v>
      </c>
      <c r="F32" s="9" t="s">
        <v>45</v>
      </c>
      <c r="G32" s="9"/>
      <c r="H32" s="9" t="s">
        <v>44</v>
      </c>
      <c r="I32" s="9" t="s">
        <v>45</v>
      </c>
      <c r="J32" s="10"/>
      <c r="K32" s="9" t="s">
        <v>44</v>
      </c>
      <c r="L32" s="9" t="s">
        <v>45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/>
      <c r="C35" s="37">
        <v>4</v>
      </c>
      <c r="D35" s="40">
        <f>IF(C35&gt;0,(B35-C35)/C35,"--")</f>
        <v>-1</v>
      </c>
      <c r="E35" s="37"/>
      <c r="F35" s="37">
        <v>4</v>
      </c>
      <c r="G35" s="40">
        <f>IF(F35&gt;0,(E35-F35)/F35,"--")</f>
        <v>-1</v>
      </c>
      <c r="H35" s="37"/>
      <c r="I35" s="37">
        <v>4</v>
      </c>
      <c r="J35" s="40">
        <f>IF(I35&gt;0,(H35-I35)/I35,"--")</f>
        <v>-1</v>
      </c>
      <c r="K35" s="10"/>
      <c r="L35" s="10">
        <v>4</v>
      </c>
      <c r="M35" s="40">
        <f>IF(L35&gt;0,(K35-L35)/L35,"--")</f>
        <v>-1</v>
      </c>
    </row>
    <row r="36" spans="1:13" x14ac:dyDescent="0.2">
      <c r="A36" s="2" t="s">
        <v>8</v>
      </c>
      <c r="B36" s="37">
        <v>30</v>
      </c>
      <c r="C36" s="37">
        <v>44</v>
      </c>
      <c r="D36" s="40">
        <f>IF(C36&gt;0,(B36-C36)/C36,"--")</f>
        <v>-0.31818181818181818</v>
      </c>
      <c r="E36" s="37">
        <v>24</v>
      </c>
      <c r="F36" s="37">
        <v>33</v>
      </c>
      <c r="G36" s="40">
        <f>IF(F36&gt;0,(E36-F36)/F36,"--")</f>
        <v>-0.27272727272727271</v>
      </c>
      <c r="H36" s="37">
        <v>21</v>
      </c>
      <c r="I36" s="37">
        <v>27</v>
      </c>
      <c r="J36" s="40">
        <f>IF(I36&gt;0,(H36-I36)/I36,"--")</f>
        <v>-0.22222222222222221</v>
      </c>
      <c r="K36" s="10">
        <v>19</v>
      </c>
      <c r="L36" s="10">
        <v>22</v>
      </c>
      <c r="M36" s="40">
        <f>IF(L36&gt;0,(K36-L36)/L36,"--")</f>
        <v>-0.13636363636363635</v>
      </c>
    </row>
    <row r="37" spans="1:13" x14ac:dyDescent="0.2">
      <c r="A37" s="2" t="s">
        <v>26</v>
      </c>
      <c r="B37" s="37">
        <v>31</v>
      </c>
      <c r="C37" s="37">
        <v>18</v>
      </c>
      <c r="D37" s="40">
        <f t="shared" ref="D37:D43" si="20">IF(C37&gt;0,(B37-C37)/C37,"--")</f>
        <v>0.72222222222222221</v>
      </c>
      <c r="E37" s="37">
        <v>16</v>
      </c>
      <c r="F37" s="37">
        <v>10</v>
      </c>
      <c r="G37" s="40">
        <f t="shared" ref="G37:G43" si="21">IF(F37&gt;0,(E37-F37)/F37,"--")</f>
        <v>0.6</v>
      </c>
      <c r="H37" s="37">
        <v>11</v>
      </c>
      <c r="I37" s="37">
        <v>8</v>
      </c>
      <c r="J37" s="40">
        <f t="shared" ref="J37:J43" si="22">IF(I37&gt;0,(H37-I37)/I37,"--")</f>
        <v>0.375</v>
      </c>
      <c r="K37" s="10">
        <v>9</v>
      </c>
      <c r="L37" s="10">
        <v>7</v>
      </c>
      <c r="M37" s="40">
        <f t="shared" ref="M37:M50" si="23">IF(L37&gt;0,(K37-L37)/L37,"--")</f>
        <v>0.2857142857142857</v>
      </c>
    </row>
    <row r="38" spans="1:13" x14ac:dyDescent="0.2">
      <c r="A38" s="3" t="s">
        <v>20</v>
      </c>
      <c r="B38" s="37">
        <v>3</v>
      </c>
      <c r="C38" s="37">
        <v>5</v>
      </c>
      <c r="D38" s="40">
        <f t="shared" si="20"/>
        <v>-0.4</v>
      </c>
      <c r="E38" s="37">
        <v>1</v>
      </c>
      <c r="F38" s="37">
        <v>3</v>
      </c>
      <c r="G38" s="40">
        <f t="shared" si="21"/>
        <v>-0.66666666666666663</v>
      </c>
      <c r="H38" s="37">
        <v>1</v>
      </c>
      <c r="I38" s="37">
        <v>3</v>
      </c>
      <c r="J38" s="40">
        <f t="shared" si="22"/>
        <v>-0.66666666666666663</v>
      </c>
      <c r="K38" s="13">
        <v>1</v>
      </c>
      <c r="L38" s="13">
        <v>3</v>
      </c>
      <c r="M38" s="40">
        <f t="shared" si="23"/>
        <v>-0.66666666666666663</v>
      </c>
    </row>
    <row r="39" spans="1:13" x14ac:dyDescent="0.2">
      <c r="A39" s="3" t="s">
        <v>21</v>
      </c>
      <c r="B39" s="37">
        <v>138</v>
      </c>
      <c r="C39" s="37">
        <v>125</v>
      </c>
      <c r="D39" s="40">
        <f t="shared" si="20"/>
        <v>0.104</v>
      </c>
      <c r="E39" s="37">
        <v>104</v>
      </c>
      <c r="F39" s="37">
        <v>100</v>
      </c>
      <c r="G39" s="40">
        <f t="shared" si="21"/>
        <v>0.04</v>
      </c>
      <c r="H39" s="37">
        <v>85</v>
      </c>
      <c r="I39" s="37">
        <v>84</v>
      </c>
      <c r="J39" s="40">
        <f t="shared" si="22"/>
        <v>1.1904761904761904E-2</v>
      </c>
      <c r="K39" s="10">
        <v>71</v>
      </c>
      <c r="L39" s="10">
        <v>70</v>
      </c>
      <c r="M39" s="40">
        <f t="shared" si="23"/>
        <v>1.4285714285714285E-2</v>
      </c>
    </row>
    <row r="40" spans="1:13" x14ac:dyDescent="0.2">
      <c r="A40" s="3" t="s">
        <v>22</v>
      </c>
      <c r="B40" s="37">
        <v>16</v>
      </c>
      <c r="C40" s="37">
        <v>20</v>
      </c>
      <c r="D40" s="40">
        <f t="shared" si="20"/>
        <v>-0.2</v>
      </c>
      <c r="E40" s="37">
        <v>13</v>
      </c>
      <c r="F40" s="37">
        <v>11</v>
      </c>
      <c r="G40" s="40">
        <f t="shared" si="21"/>
        <v>0.18181818181818182</v>
      </c>
      <c r="H40" s="37">
        <v>9</v>
      </c>
      <c r="I40" s="37">
        <v>11</v>
      </c>
      <c r="J40" s="40">
        <f t="shared" si="22"/>
        <v>-0.18181818181818182</v>
      </c>
      <c r="K40" s="10">
        <v>7</v>
      </c>
      <c r="L40" s="10">
        <v>11</v>
      </c>
      <c r="M40" s="40">
        <f t="shared" si="23"/>
        <v>-0.36363636363636365</v>
      </c>
    </row>
    <row r="41" spans="1:13" x14ac:dyDescent="0.2">
      <c r="A41" s="3" t="s">
        <v>9</v>
      </c>
      <c r="B41" s="10">
        <v>32</v>
      </c>
      <c r="C41" s="10">
        <v>36</v>
      </c>
      <c r="D41" s="40">
        <f t="shared" si="20"/>
        <v>-0.1111111111111111</v>
      </c>
      <c r="E41" s="10">
        <v>24</v>
      </c>
      <c r="F41" s="10">
        <v>31</v>
      </c>
      <c r="G41" s="40">
        <f t="shared" si="21"/>
        <v>-0.22580645161290322</v>
      </c>
      <c r="H41" s="10">
        <v>19</v>
      </c>
      <c r="I41" s="10">
        <v>26</v>
      </c>
      <c r="J41" s="40">
        <f t="shared" si="22"/>
        <v>-0.26923076923076922</v>
      </c>
      <c r="K41" s="10">
        <v>14</v>
      </c>
      <c r="L41" s="10">
        <v>26</v>
      </c>
      <c r="M41" s="40">
        <f t="shared" si="23"/>
        <v>-0.46153846153846156</v>
      </c>
    </row>
    <row r="42" spans="1:13" x14ac:dyDescent="0.2">
      <c r="A42" s="3" t="s">
        <v>10</v>
      </c>
      <c r="B42" s="37">
        <v>28</v>
      </c>
      <c r="C42" s="37">
        <v>28</v>
      </c>
      <c r="D42" s="40">
        <f t="shared" si="20"/>
        <v>0</v>
      </c>
      <c r="E42" s="10">
        <v>18</v>
      </c>
      <c r="F42" s="10">
        <v>20</v>
      </c>
      <c r="G42" s="40">
        <f t="shared" si="21"/>
        <v>-0.1</v>
      </c>
      <c r="H42" s="10">
        <v>14</v>
      </c>
      <c r="I42" s="10">
        <v>16</v>
      </c>
      <c r="J42" s="40">
        <f t="shared" si="22"/>
        <v>-0.125</v>
      </c>
      <c r="K42" s="10">
        <v>14</v>
      </c>
      <c r="L42" s="10">
        <v>16</v>
      </c>
      <c r="M42" s="40">
        <f t="shared" si="23"/>
        <v>-0.125</v>
      </c>
    </row>
    <row r="43" spans="1:13" x14ac:dyDescent="0.2">
      <c r="A43" s="3" t="s">
        <v>24</v>
      </c>
      <c r="B43" s="37">
        <v>8</v>
      </c>
      <c r="C43" s="37">
        <v>9</v>
      </c>
      <c r="D43" s="40">
        <f t="shared" si="20"/>
        <v>-0.1111111111111111</v>
      </c>
      <c r="E43" s="10">
        <v>6</v>
      </c>
      <c r="F43" s="10">
        <v>6</v>
      </c>
      <c r="G43" s="40">
        <f t="shared" si="21"/>
        <v>0</v>
      </c>
      <c r="H43" s="10">
        <v>3</v>
      </c>
      <c r="I43" s="10">
        <v>5</v>
      </c>
      <c r="J43" s="40">
        <f t="shared" si="22"/>
        <v>-0.4</v>
      </c>
      <c r="K43" s="10">
        <v>3</v>
      </c>
      <c r="L43" s="10">
        <v>5</v>
      </c>
      <c r="M43" s="40">
        <f t="shared" si="23"/>
        <v>-0.4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148</v>
      </c>
      <c r="C45" s="37">
        <v>122</v>
      </c>
      <c r="D45" s="40">
        <f t="shared" ref="D45:D46" si="24">IF(C45&gt;0,(B45-C45)/C45,"--")</f>
        <v>0.21311475409836064</v>
      </c>
      <c r="E45" s="10">
        <v>103</v>
      </c>
      <c r="F45" s="10">
        <v>95</v>
      </c>
      <c r="G45" s="40">
        <f t="shared" ref="G45:G46" si="25">IF(F45&gt;0,(E45-F45)/F45,"--")</f>
        <v>8.4210526315789472E-2</v>
      </c>
      <c r="H45" s="10">
        <v>85</v>
      </c>
      <c r="I45" s="10">
        <v>79</v>
      </c>
      <c r="J45" s="40">
        <f t="shared" ref="J45:J46" si="26">IF(I45&gt;0,(H45-I45)/I45,"--")</f>
        <v>7.5949367088607597E-2</v>
      </c>
      <c r="K45" s="10">
        <v>74</v>
      </c>
      <c r="L45" s="10">
        <v>67</v>
      </c>
      <c r="M45" s="40">
        <f t="shared" si="23"/>
        <v>0.1044776119402985</v>
      </c>
    </row>
    <row r="46" spans="1:13" x14ac:dyDescent="0.2">
      <c r="A46" s="13" t="s">
        <v>11</v>
      </c>
      <c r="B46" s="37">
        <v>138</v>
      </c>
      <c r="C46" s="37">
        <v>167</v>
      </c>
      <c r="D46" s="40">
        <f t="shared" si="24"/>
        <v>-0.17365269461077845</v>
      </c>
      <c r="E46" s="10">
        <v>103</v>
      </c>
      <c r="F46" s="10">
        <v>123</v>
      </c>
      <c r="G46" s="40">
        <f t="shared" si="25"/>
        <v>-0.16260162601626016</v>
      </c>
      <c r="H46" s="10">
        <v>78</v>
      </c>
      <c r="I46" s="10">
        <v>105</v>
      </c>
      <c r="J46" s="40">
        <f t="shared" si="26"/>
        <v>-0.25714285714285712</v>
      </c>
      <c r="K46" s="10">
        <v>64</v>
      </c>
      <c r="L46" s="10">
        <v>97</v>
      </c>
      <c r="M46" s="40">
        <f t="shared" si="23"/>
        <v>-0.34020618556701032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223</v>
      </c>
      <c r="C48" s="31">
        <v>240</v>
      </c>
      <c r="D48" s="40">
        <f t="shared" ref="D48:D50" si="27">IF(C48&gt;0,(B48-C48)/C48,"--")</f>
        <v>-7.0833333333333331E-2</v>
      </c>
      <c r="E48" s="10">
        <v>165</v>
      </c>
      <c r="F48" s="10">
        <v>186</v>
      </c>
      <c r="G48" s="40">
        <f t="shared" ref="G48:G50" si="28">IF(F48&gt;0,(E48-F48)/F48,"--")</f>
        <v>-0.11290322580645161</v>
      </c>
      <c r="H48" s="10">
        <v>132</v>
      </c>
      <c r="I48" s="10">
        <v>161</v>
      </c>
      <c r="J48" s="40">
        <f t="shared" ref="J48:J50" si="29">IF(I48&gt;0,(H48-I48)/I48,"--")</f>
        <v>-0.18012422360248448</v>
      </c>
      <c r="K48" s="10">
        <v>113</v>
      </c>
      <c r="L48" s="10">
        <v>142</v>
      </c>
      <c r="M48" s="40">
        <f t="shared" si="23"/>
        <v>-0.20422535211267606</v>
      </c>
    </row>
    <row r="49" spans="1:13" x14ac:dyDescent="0.2">
      <c r="A49" s="13" t="s">
        <v>15</v>
      </c>
      <c r="B49" s="10">
        <v>35</v>
      </c>
      <c r="C49" s="10">
        <v>21</v>
      </c>
      <c r="D49" s="40">
        <f t="shared" si="27"/>
        <v>0.66666666666666663</v>
      </c>
      <c r="E49" s="10">
        <v>23</v>
      </c>
      <c r="F49" s="10">
        <v>12</v>
      </c>
      <c r="G49" s="40">
        <f t="shared" si="28"/>
        <v>0.91666666666666663</v>
      </c>
      <c r="H49" s="10">
        <v>17</v>
      </c>
      <c r="I49" s="10">
        <v>7</v>
      </c>
      <c r="J49" s="40">
        <f t="shared" si="29"/>
        <v>1.4285714285714286</v>
      </c>
      <c r="K49" s="10">
        <v>11</v>
      </c>
      <c r="L49" s="10">
        <v>6</v>
      </c>
      <c r="M49" s="40">
        <f t="shared" si="23"/>
        <v>0.83333333333333337</v>
      </c>
    </row>
    <row r="50" spans="1:13" x14ac:dyDescent="0.2">
      <c r="A50" s="13" t="s">
        <v>10</v>
      </c>
      <c r="B50" s="10">
        <v>28</v>
      </c>
      <c r="C50" s="10">
        <v>28</v>
      </c>
      <c r="D50" s="40">
        <f t="shared" si="27"/>
        <v>0</v>
      </c>
      <c r="E50" s="10">
        <v>18</v>
      </c>
      <c r="F50" s="10">
        <v>20</v>
      </c>
      <c r="G50" s="40">
        <f t="shared" si="28"/>
        <v>-0.1</v>
      </c>
      <c r="H50" s="10">
        <v>14</v>
      </c>
      <c r="I50" s="10">
        <v>16</v>
      </c>
      <c r="J50" s="40">
        <f t="shared" si="29"/>
        <v>-0.125</v>
      </c>
      <c r="K50" s="10">
        <v>14</v>
      </c>
      <c r="L50" s="10">
        <v>16</v>
      </c>
      <c r="M50" s="40">
        <f t="shared" si="23"/>
        <v>-0.125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27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44</v>
      </c>
      <c r="C53" s="9" t="s">
        <v>45</v>
      </c>
      <c r="D53" s="46"/>
      <c r="E53" s="9" t="s">
        <v>44</v>
      </c>
      <c r="F53" s="9" t="s">
        <v>45</v>
      </c>
      <c r="G53" s="47"/>
      <c r="H53" s="9" t="s">
        <v>44</v>
      </c>
      <c r="I53" s="9" t="s">
        <v>45</v>
      </c>
      <c r="J53" s="47"/>
      <c r="K53" s="9" t="s">
        <v>44</v>
      </c>
      <c r="L53" s="9" t="s">
        <v>45</v>
      </c>
      <c r="M53" s="47"/>
    </row>
    <row r="54" spans="1:13" s="5" customFormat="1" ht="38.25" x14ac:dyDescent="0.2">
      <c r="A54" s="48"/>
      <c r="B54" s="49" t="s">
        <v>28</v>
      </c>
      <c r="C54" s="49" t="s">
        <v>28</v>
      </c>
      <c r="D54" s="44" t="s">
        <v>2</v>
      </c>
      <c r="E54" s="49" t="s">
        <v>29</v>
      </c>
      <c r="F54" s="49" t="s">
        <v>29</v>
      </c>
      <c r="G54" s="44" t="s">
        <v>2</v>
      </c>
      <c r="H54" s="49" t="s">
        <v>30</v>
      </c>
      <c r="I54" s="49" t="s">
        <v>30</v>
      </c>
      <c r="J54" s="44" t="s">
        <v>2</v>
      </c>
      <c r="K54" s="50" t="s">
        <v>31</v>
      </c>
      <c r="L54" s="50" t="s">
        <v>31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332</v>
      </c>
      <c r="C56" s="2">
        <v>315</v>
      </c>
      <c r="D56" s="40">
        <f t="shared" ref="D56:D63" si="30">IF(C56&gt;0,(B56-C56)/C56,"--")</f>
        <v>5.3968253968253971E-2</v>
      </c>
      <c r="E56" s="2">
        <v>325</v>
      </c>
      <c r="F56" s="2">
        <v>309</v>
      </c>
      <c r="G56" s="40">
        <f t="shared" ref="G56:G63" si="31">IF(F56&gt;0,(E56-F56)/F56,"--")</f>
        <v>5.1779935275080909E-2</v>
      </c>
      <c r="H56" s="2">
        <v>332</v>
      </c>
      <c r="I56" s="2">
        <v>314</v>
      </c>
      <c r="J56" s="40">
        <f t="shared" ref="J56:J63" si="32">IF(I56&gt;0,(H56-I56)/I56,"--")</f>
        <v>5.7324840764331211E-2</v>
      </c>
      <c r="K56" s="2">
        <v>5</v>
      </c>
      <c r="L56" s="2">
        <v>3</v>
      </c>
      <c r="M56" s="40">
        <f t="shared" ref="M56:M65" si="33">IF(L56&gt;0,(K56-L56)/L56,"--")</f>
        <v>0.66666666666666663</v>
      </c>
    </row>
    <row r="57" spans="1:13" s="5" customFormat="1" x14ac:dyDescent="0.2">
      <c r="A57" s="3" t="s">
        <v>32</v>
      </c>
      <c r="B57" s="2">
        <v>403</v>
      </c>
      <c r="C57" s="2">
        <v>369</v>
      </c>
      <c r="D57" s="40">
        <f t="shared" si="30"/>
        <v>9.2140921409214094E-2</v>
      </c>
      <c r="E57" s="2">
        <v>372</v>
      </c>
      <c r="F57" s="2">
        <v>323</v>
      </c>
      <c r="G57" s="40">
        <f t="shared" si="31"/>
        <v>0.15170278637770898</v>
      </c>
      <c r="H57" s="2">
        <v>402</v>
      </c>
      <c r="I57" s="2">
        <v>367</v>
      </c>
      <c r="J57" s="40">
        <f t="shared" si="32"/>
        <v>9.5367847411444148E-2</v>
      </c>
      <c r="K57" s="2">
        <v>8</v>
      </c>
      <c r="L57" s="2">
        <v>18</v>
      </c>
      <c r="M57" s="40">
        <f t="shared" si="33"/>
        <v>-0.55555555555555558</v>
      </c>
    </row>
    <row r="58" spans="1:13" s="5" customFormat="1" x14ac:dyDescent="0.2">
      <c r="A58" s="3" t="s">
        <v>33</v>
      </c>
      <c r="B58" s="4">
        <v>1386</v>
      </c>
      <c r="C58" s="4">
        <v>1338</v>
      </c>
      <c r="D58" s="40">
        <f t="shared" si="30"/>
        <v>3.5874439461883408E-2</v>
      </c>
      <c r="E58" s="4">
        <v>1296</v>
      </c>
      <c r="F58" s="2">
        <v>1235</v>
      </c>
      <c r="G58" s="40">
        <f t="shared" si="31"/>
        <v>4.9392712550607287E-2</v>
      </c>
      <c r="H58" s="4">
        <v>1380</v>
      </c>
      <c r="I58" s="2">
        <v>1333</v>
      </c>
      <c r="J58" s="40">
        <f t="shared" si="32"/>
        <v>3.5258814703675916E-2</v>
      </c>
      <c r="K58" s="2">
        <v>96</v>
      </c>
      <c r="L58" s="2">
        <v>88</v>
      </c>
      <c r="M58" s="40">
        <f t="shared" si="33"/>
        <v>9.0909090909090912E-2</v>
      </c>
    </row>
    <row r="59" spans="1:13" s="5" customFormat="1" x14ac:dyDescent="0.2">
      <c r="A59" s="3" t="s">
        <v>34</v>
      </c>
      <c r="B59" s="4">
        <v>1544</v>
      </c>
      <c r="C59" s="4">
        <v>1485</v>
      </c>
      <c r="D59" s="40">
        <f t="shared" si="30"/>
        <v>3.9730639730639727E-2</v>
      </c>
      <c r="E59" s="4">
        <v>1542</v>
      </c>
      <c r="F59" s="4">
        <v>1484</v>
      </c>
      <c r="G59" s="40">
        <f t="shared" si="31"/>
        <v>3.9083557951482481E-2</v>
      </c>
      <c r="H59" s="4">
        <v>1540</v>
      </c>
      <c r="I59" s="4">
        <v>1483</v>
      </c>
      <c r="J59" s="40">
        <f t="shared" si="32"/>
        <v>3.8435603506405937E-2</v>
      </c>
      <c r="K59" s="2">
        <v>85</v>
      </c>
      <c r="L59" s="2">
        <v>67</v>
      </c>
      <c r="M59" s="40">
        <f t="shared" si="33"/>
        <v>0.26865671641791045</v>
      </c>
    </row>
    <row r="60" spans="1:13" s="5" customFormat="1" x14ac:dyDescent="0.2">
      <c r="A60" s="3" t="s">
        <v>35</v>
      </c>
      <c r="B60" s="2">
        <v>68</v>
      </c>
      <c r="C60" s="2">
        <v>79</v>
      </c>
      <c r="D60" s="40">
        <f t="shared" si="30"/>
        <v>-0.13924050632911392</v>
      </c>
      <c r="E60" s="2">
        <v>62</v>
      </c>
      <c r="F60" s="2">
        <v>67</v>
      </c>
      <c r="G60" s="40">
        <f t="shared" si="31"/>
        <v>-7.4626865671641784E-2</v>
      </c>
      <c r="H60" s="2">
        <v>68</v>
      </c>
      <c r="I60" s="2">
        <v>78</v>
      </c>
      <c r="J60" s="40">
        <f t="shared" si="32"/>
        <v>-0.12820512820512819</v>
      </c>
      <c r="K60" s="2">
        <v>5</v>
      </c>
      <c r="L60" s="2">
        <v>6</v>
      </c>
      <c r="M60" s="40">
        <f t="shared" si="33"/>
        <v>-0.16666666666666666</v>
      </c>
    </row>
    <row r="61" spans="1:13" s="5" customFormat="1" x14ac:dyDescent="0.2">
      <c r="A61" s="3" t="s">
        <v>36</v>
      </c>
      <c r="B61" s="2">
        <v>43</v>
      </c>
      <c r="C61" s="2">
        <v>37</v>
      </c>
      <c r="D61" s="40">
        <f t="shared" si="30"/>
        <v>0.16216216216216217</v>
      </c>
      <c r="E61" s="2">
        <v>32</v>
      </c>
      <c r="F61" s="2">
        <v>21</v>
      </c>
      <c r="G61" s="40">
        <f t="shared" si="31"/>
        <v>0.52380952380952384</v>
      </c>
      <c r="H61" s="2">
        <v>19</v>
      </c>
      <c r="I61" s="2">
        <v>15</v>
      </c>
      <c r="J61" s="40">
        <f t="shared" si="32"/>
        <v>0.26666666666666666</v>
      </c>
      <c r="K61" s="2"/>
      <c r="L61" s="2"/>
      <c r="M61" s="40" t="str">
        <f t="shared" si="33"/>
        <v>--</v>
      </c>
    </row>
    <row r="62" spans="1:13" s="1" customFormat="1" x14ac:dyDescent="0.2">
      <c r="A62" s="3" t="s">
        <v>37</v>
      </c>
      <c r="B62" s="2">
        <v>3</v>
      </c>
      <c r="C62" s="2">
        <v>12</v>
      </c>
      <c r="D62" s="40">
        <f t="shared" si="30"/>
        <v>-0.75</v>
      </c>
      <c r="E62" s="2">
        <v>1</v>
      </c>
      <c r="F62" s="2">
        <v>9</v>
      </c>
      <c r="G62" s="40">
        <f t="shared" si="31"/>
        <v>-0.88888888888888884</v>
      </c>
      <c r="H62" s="2">
        <v>3</v>
      </c>
      <c r="I62" s="2">
        <v>10</v>
      </c>
      <c r="J62" s="40">
        <f t="shared" si="32"/>
        <v>-0.7</v>
      </c>
      <c r="K62" s="2">
        <v>1</v>
      </c>
      <c r="L62" s="2"/>
      <c r="M62" s="40" t="str">
        <f t="shared" si="33"/>
        <v>--</v>
      </c>
    </row>
    <row r="63" spans="1:13" s="1" customFormat="1" x14ac:dyDescent="0.2">
      <c r="A63" s="3" t="s">
        <v>38</v>
      </c>
      <c r="B63" s="2">
        <v>626</v>
      </c>
      <c r="C63" s="2">
        <v>629</v>
      </c>
      <c r="D63" s="40">
        <f t="shared" si="30"/>
        <v>-4.7694753577106515E-3</v>
      </c>
      <c r="E63" s="2">
        <v>601</v>
      </c>
      <c r="F63" s="2">
        <v>603</v>
      </c>
      <c r="G63" s="40">
        <f t="shared" si="31"/>
        <v>-3.3167495854063019E-3</v>
      </c>
      <c r="H63" s="2">
        <v>518</v>
      </c>
      <c r="I63" s="2">
        <v>535</v>
      </c>
      <c r="J63" s="40">
        <f t="shared" si="32"/>
        <v>-3.1775700934579439E-2</v>
      </c>
      <c r="K63" s="2">
        <v>92</v>
      </c>
      <c r="L63" s="2">
        <v>49</v>
      </c>
      <c r="M63" s="40">
        <f t="shared" si="33"/>
        <v>0.87755102040816324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4405</v>
      </c>
      <c r="C65" s="58">
        <f>SUM(C56:C63)</f>
        <v>4264</v>
      </c>
      <c r="D65" s="40">
        <f t="shared" ref="D65" si="34">IF(C65&gt;0,(B65-C65)/C65,"--")</f>
        <v>3.306754221388368E-2</v>
      </c>
      <c r="E65" s="58">
        <f>SUM(E56:E63)</f>
        <v>4231</v>
      </c>
      <c r="F65" s="58">
        <f>SUM(F56:F63)</f>
        <v>4051</v>
      </c>
      <c r="G65" s="40">
        <f t="shared" ref="G65" si="35">IF(F65&gt;0,(E65-F65)/F65,"--")</f>
        <v>4.4433473216489758E-2</v>
      </c>
      <c r="H65" s="58">
        <f>SUM(H56:H63)</f>
        <v>4262</v>
      </c>
      <c r="I65" s="58">
        <f>SUM(I56:I63)</f>
        <v>4135</v>
      </c>
      <c r="J65" s="40">
        <f t="shared" ref="J65" si="36">IF(I65&gt;0,(H65-I65)/I65,"--")</f>
        <v>3.0713422007255138E-2</v>
      </c>
      <c r="K65" s="48">
        <f>SUM(K56:K63)</f>
        <v>292</v>
      </c>
      <c r="L65" s="48">
        <f>SUM(L56:L63)</f>
        <v>231</v>
      </c>
      <c r="M65" s="40">
        <f t="shared" si="33"/>
        <v>0.26406926406926406</v>
      </c>
    </row>
    <row r="66" spans="1:13" s="5" customFormat="1" x14ac:dyDescent="0.2"/>
    <row r="67" spans="1:13" s="5" customFormat="1" x14ac:dyDescent="0.2">
      <c r="A67" s="44"/>
      <c r="B67" s="9" t="s">
        <v>44</v>
      </c>
      <c r="C67" s="9" t="s">
        <v>45</v>
      </c>
      <c r="D67" s="45"/>
      <c r="E67" s="1"/>
      <c r="F67" s="71"/>
      <c r="G67" s="72"/>
      <c r="H67" s="9" t="s">
        <v>44</v>
      </c>
      <c r="I67" s="9" t="s">
        <v>45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28</v>
      </c>
      <c r="C68" s="49" t="s">
        <v>28</v>
      </c>
      <c r="D68" s="44" t="s">
        <v>2</v>
      </c>
      <c r="F68" s="68" t="s">
        <v>39</v>
      </c>
      <c r="G68" s="69"/>
      <c r="H68" s="4">
        <f>B65</f>
        <v>4405</v>
      </c>
      <c r="I68" s="4">
        <f>C65</f>
        <v>4264</v>
      </c>
      <c r="J68" s="40">
        <f t="shared" ref="J68:J71" si="37">IF(I68&gt;0,(H68-I68)/I68,"--")</f>
        <v>3.306754221388368E-2</v>
      </c>
    </row>
    <row r="69" spans="1:13" s="5" customFormat="1" x14ac:dyDescent="0.2">
      <c r="A69" s="51" t="s">
        <v>7</v>
      </c>
      <c r="B69" s="52"/>
      <c r="C69" s="52"/>
      <c r="D69" s="60"/>
      <c r="F69" s="68" t="s">
        <v>40</v>
      </c>
      <c r="G69" s="69"/>
      <c r="H69" s="4">
        <v>3938.3101999999999</v>
      </c>
      <c r="I69" s="4">
        <v>3768.1578</v>
      </c>
      <c r="J69" s="40">
        <f t="shared" si="37"/>
        <v>4.515532762454904E-2</v>
      </c>
    </row>
    <row r="70" spans="1:13" s="5" customFormat="1" x14ac:dyDescent="0.2">
      <c r="A70" s="2" t="s">
        <v>19</v>
      </c>
      <c r="B70" s="61">
        <v>30</v>
      </c>
      <c r="C70" s="61">
        <v>42</v>
      </c>
      <c r="D70" s="67">
        <f>IF(C70&gt;0,(B70 - C70)/C70,"--")</f>
        <v>-0.2857142857142857</v>
      </c>
      <c r="F70" s="68" t="s">
        <v>41</v>
      </c>
      <c r="G70" s="69"/>
      <c r="H70" s="4">
        <v>111.69880000000012</v>
      </c>
      <c r="I70" s="4">
        <v>97.699100000000271</v>
      </c>
      <c r="J70" s="40">
        <f t="shared" si="37"/>
        <v>0.1432940528623069</v>
      </c>
    </row>
    <row r="71" spans="1:13" s="5" customFormat="1" x14ac:dyDescent="0.2">
      <c r="A71" s="2" t="s">
        <v>8</v>
      </c>
      <c r="B71" s="4">
        <v>789</v>
      </c>
      <c r="C71" s="4">
        <v>690</v>
      </c>
      <c r="D71" s="67">
        <f>IF(C71&gt;0,(B71 - C71)/C71,"--")</f>
        <v>0.14347826086956522</v>
      </c>
      <c r="F71" s="68" t="s">
        <v>42</v>
      </c>
      <c r="G71" s="69"/>
      <c r="H71" s="4">
        <v>4046.9090000000001</v>
      </c>
      <c r="I71" s="4">
        <v>3865.8569000000002</v>
      </c>
      <c r="J71" s="40">
        <f t="shared" si="37"/>
        <v>4.6833626976725357E-2</v>
      </c>
    </row>
    <row r="72" spans="1:13" s="5" customFormat="1" x14ac:dyDescent="0.2">
      <c r="A72" s="2" t="s">
        <v>26</v>
      </c>
      <c r="B72" s="4">
        <v>327</v>
      </c>
      <c r="C72" s="4">
        <v>304</v>
      </c>
      <c r="D72" s="67">
        <f t="shared" ref="D72:D78" si="38">IF(C72&gt;0,(B72 - C72)/C72,"--")</f>
        <v>7.5657894736842105E-2</v>
      </c>
    </row>
    <row r="73" spans="1:13" s="5" customFormat="1" x14ac:dyDescent="0.2">
      <c r="A73" s="3" t="s">
        <v>20</v>
      </c>
      <c r="B73" s="62">
        <v>58</v>
      </c>
      <c r="C73" s="62">
        <v>63</v>
      </c>
      <c r="D73" s="67">
        <f t="shared" si="38"/>
        <v>-7.9365079365079361E-2</v>
      </c>
    </row>
    <row r="74" spans="1:13" s="5" customFormat="1" x14ac:dyDescent="0.2">
      <c r="A74" s="3" t="s">
        <v>21</v>
      </c>
      <c r="B74" s="4">
        <v>1930</v>
      </c>
      <c r="C74" s="4">
        <v>1987</v>
      </c>
      <c r="D74" s="67">
        <f t="shared" si="38"/>
        <v>-2.8686462003019629E-2</v>
      </c>
    </row>
    <row r="75" spans="1:13" s="5" customFormat="1" x14ac:dyDescent="0.2">
      <c r="A75" s="3" t="s">
        <v>22</v>
      </c>
      <c r="B75" s="4">
        <v>348</v>
      </c>
      <c r="C75" s="4">
        <v>320</v>
      </c>
      <c r="D75" s="67">
        <f t="shared" si="38"/>
        <v>8.7499999999999994E-2</v>
      </c>
    </row>
    <row r="76" spans="1:13" s="5" customFormat="1" x14ac:dyDescent="0.2">
      <c r="A76" s="3" t="s">
        <v>9</v>
      </c>
      <c r="B76" s="4">
        <v>486</v>
      </c>
      <c r="C76" s="4">
        <v>426</v>
      </c>
      <c r="D76" s="67">
        <f t="shared" si="38"/>
        <v>0.14084507042253522</v>
      </c>
    </row>
    <row r="77" spans="1:13" s="5" customFormat="1" x14ac:dyDescent="0.2">
      <c r="A77" s="3" t="s">
        <v>10</v>
      </c>
      <c r="B77" s="4">
        <v>292</v>
      </c>
      <c r="C77" s="4">
        <v>231</v>
      </c>
      <c r="D77" s="67">
        <f t="shared" si="38"/>
        <v>0.26406926406926406</v>
      </c>
    </row>
    <row r="78" spans="1:13" s="5" customFormat="1" x14ac:dyDescent="0.2">
      <c r="A78" s="3" t="s">
        <v>24</v>
      </c>
      <c r="B78" s="4">
        <v>145</v>
      </c>
      <c r="C78" s="4">
        <v>201</v>
      </c>
      <c r="D78" s="67">
        <f t="shared" si="38"/>
        <v>-0.27860696517412936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2025</v>
      </c>
      <c r="C80" s="4">
        <v>1978</v>
      </c>
      <c r="D80" s="40">
        <f t="shared" ref="D80:D81" si="39">IF(C80&gt;0,(B80-C80)/C80,"--")</f>
        <v>2.3761375126390292E-2</v>
      </c>
    </row>
    <row r="81" spans="1:11" s="1" customFormat="1" x14ac:dyDescent="0.2">
      <c r="A81" s="3" t="s">
        <v>12</v>
      </c>
      <c r="B81" s="4">
        <v>2380</v>
      </c>
      <c r="C81" s="4">
        <v>2286</v>
      </c>
      <c r="D81" s="40">
        <f t="shared" si="39"/>
        <v>4.111986001749781E-2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4060</v>
      </c>
      <c r="C83" s="4">
        <v>3975</v>
      </c>
      <c r="D83" s="40">
        <f t="shared" ref="D83:D85" si="40">IF(C83&gt;0,(B83-C83)/C83,"--")</f>
        <v>2.1383647798742137E-2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53</v>
      </c>
      <c r="C84" s="4">
        <v>58</v>
      </c>
      <c r="D84" s="40">
        <f t="shared" si="40"/>
        <v>-8.6206896551724144E-2</v>
      </c>
    </row>
    <row r="85" spans="1:11" s="5" customFormat="1" x14ac:dyDescent="0.2">
      <c r="A85" s="3" t="s">
        <v>10</v>
      </c>
      <c r="B85" s="4">
        <v>292</v>
      </c>
      <c r="C85" s="4">
        <v>231</v>
      </c>
      <c r="D85" s="40">
        <f t="shared" si="40"/>
        <v>0.26406926406926406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&amp;C&amp;"Arial,Bold"&amp;14Spring 2016 UW Tacoma ICORA Admissions Report (Census Day Numbers)</oddHeader>
    <evenHeader>&amp;C&amp;"Arial,Bold"&amp;14Spring 2016 UW Tacoma ICORA Enrollment Report</evenHead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47</v>
      </c>
      <c r="D2" s="9"/>
      <c r="E2" s="9" t="s">
        <v>46</v>
      </c>
      <c r="F2" s="9" t="s">
        <v>47</v>
      </c>
      <c r="G2" s="9"/>
      <c r="H2" s="9" t="s">
        <v>46</v>
      </c>
      <c r="I2" s="9" t="s">
        <v>47</v>
      </c>
      <c r="J2" s="10"/>
      <c r="K2" s="9" t="s">
        <v>46</v>
      </c>
      <c r="L2" s="9" t="s">
        <v>47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3014</v>
      </c>
      <c r="C5" s="4">
        <v>2806</v>
      </c>
      <c r="D5" s="40">
        <f t="shared" ref="D5:D8" si="0">IF(C5&gt;0,(B5-C5)/C5,"--")</f>
        <v>7.4126870990734145E-2</v>
      </c>
      <c r="E5" s="10">
        <v>2396</v>
      </c>
      <c r="F5" s="10">
        <v>2218</v>
      </c>
      <c r="G5" s="40">
        <f t="shared" ref="G5:G6" si="1">IF(F5&gt;0,(E5-F5)/F5,"--")</f>
        <v>8.025247971145176E-2</v>
      </c>
      <c r="H5" s="10">
        <v>845</v>
      </c>
      <c r="I5" s="10">
        <v>758</v>
      </c>
      <c r="J5" s="40">
        <f t="shared" ref="J5:J6" si="2">IF(I5&gt;0,(H5-I5)/I5,"--")</f>
        <v>0.11477572559366754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1817</v>
      </c>
      <c r="C6" s="4">
        <v>1854</v>
      </c>
      <c r="D6" s="40">
        <f t="shared" si="0"/>
        <v>-1.9956850053937433E-2</v>
      </c>
      <c r="E6" s="10">
        <v>796</v>
      </c>
      <c r="F6" s="10">
        <v>746</v>
      </c>
      <c r="G6" s="40">
        <f t="shared" si="1"/>
        <v>6.7024128686327081E-2</v>
      </c>
      <c r="H6" s="10">
        <v>457</v>
      </c>
      <c r="I6" s="10">
        <v>506</v>
      </c>
      <c r="J6" s="40">
        <f t="shared" si="2"/>
        <v>-9.6837944664031617E-2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4831</v>
      </c>
      <c r="C8" s="21">
        <f>SUM(C5:C6)</f>
        <v>4660</v>
      </c>
      <c r="D8" s="40">
        <f t="shared" si="0"/>
        <v>3.6695278969957085E-2</v>
      </c>
      <c r="E8" s="21">
        <f t="shared" ref="E8:F8" si="4">SUM(E5:E6)</f>
        <v>3192</v>
      </c>
      <c r="F8" s="21">
        <f t="shared" si="4"/>
        <v>2964</v>
      </c>
      <c r="G8" s="40">
        <f t="shared" ref="G8" si="5">IF(F8&gt;0,(E8-F8)/F8,"--")</f>
        <v>7.6923076923076927E-2</v>
      </c>
      <c r="H8" s="21">
        <f t="shared" ref="H8:I8" si="6">SUM(H5:H6)</f>
        <v>1302</v>
      </c>
      <c r="I8" s="21">
        <f t="shared" si="6"/>
        <v>1264</v>
      </c>
      <c r="J8" s="40">
        <f t="shared" ref="J8" si="7">IF(I8&gt;0,(H8-I8)/I8,"--")</f>
        <v>3.0063291139240507E-2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46</v>
      </c>
      <c r="C11" s="9" t="s">
        <v>47</v>
      </c>
      <c r="D11" s="9"/>
      <c r="E11" s="9" t="s">
        <v>46</v>
      </c>
      <c r="F11" s="9" t="s">
        <v>47</v>
      </c>
      <c r="G11" s="9"/>
      <c r="H11" s="9" t="s">
        <v>46</v>
      </c>
      <c r="I11" s="9" t="s">
        <v>47</v>
      </c>
      <c r="J11" s="10"/>
      <c r="K11" s="9" t="s">
        <v>46</v>
      </c>
      <c r="L11" s="9" t="s">
        <v>47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16</v>
      </c>
      <c r="C14" s="37">
        <v>14</v>
      </c>
      <c r="D14" s="40">
        <f>IF(C14&gt;0,(B14-C14)/C14,"--")</f>
        <v>0.14285714285714285</v>
      </c>
      <c r="E14" s="37">
        <v>12</v>
      </c>
      <c r="F14" s="37">
        <v>10</v>
      </c>
      <c r="G14" s="40">
        <f>IF(F14&gt;0,(E14-F14)/F14,"--")</f>
        <v>0.2</v>
      </c>
      <c r="H14" s="37">
        <v>0</v>
      </c>
      <c r="I14" s="37">
        <v>2</v>
      </c>
      <c r="J14" s="40">
        <f>IF(I14&gt;0,(H14-I14)/I14,"--")</f>
        <v>-1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1032</v>
      </c>
      <c r="C15" s="37">
        <v>980</v>
      </c>
      <c r="D15" s="40">
        <f>IF(C15&gt;0,(B15-C15)/C15,"--")</f>
        <v>5.3061224489795916E-2</v>
      </c>
      <c r="E15" s="37">
        <v>882</v>
      </c>
      <c r="F15" s="37">
        <v>823</v>
      </c>
      <c r="G15" s="40">
        <f>IF(F15&gt;0,(E15-F15)/F15,"--")</f>
        <v>7.168894289185905E-2</v>
      </c>
      <c r="H15" s="37">
        <v>289</v>
      </c>
      <c r="I15" s="37">
        <v>233</v>
      </c>
      <c r="J15" s="40">
        <f>IF(I15&gt;0,(H15-I15)/I15,"--")</f>
        <v>0.24034334763948498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263</v>
      </c>
      <c r="C16" s="37">
        <v>235</v>
      </c>
      <c r="D16" s="40">
        <f t="shared" ref="D16:D22" si="8">IF(C16&gt;0,(B16-C16)/C16,"--")</f>
        <v>0.11914893617021277</v>
      </c>
      <c r="E16" s="37">
        <v>171</v>
      </c>
      <c r="F16" s="37">
        <v>147</v>
      </c>
      <c r="G16" s="40">
        <f t="shared" ref="G16:G22" si="9">IF(F16&gt;0,(E16-F16)/F16,"--")</f>
        <v>0.16326530612244897</v>
      </c>
      <c r="H16" s="37">
        <v>81</v>
      </c>
      <c r="I16" s="37">
        <v>62</v>
      </c>
      <c r="J16" s="40">
        <f t="shared" ref="J16:J22" si="10">IF(I16&gt;0,(H16-I16)/I16,"--")</f>
        <v>0.30645161290322581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>
        <v>19</v>
      </c>
      <c r="C17" s="37">
        <v>30</v>
      </c>
      <c r="D17" s="40">
        <f t="shared" si="8"/>
        <v>-0.36666666666666664</v>
      </c>
      <c r="E17" s="37">
        <v>16</v>
      </c>
      <c r="F17" s="37">
        <v>21</v>
      </c>
      <c r="G17" s="40">
        <f t="shared" si="9"/>
        <v>-0.23809523809523808</v>
      </c>
      <c r="H17" s="37">
        <v>8</v>
      </c>
      <c r="I17" s="37">
        <v>4</v>
      </c>
      <c r="J17" s="40">
        <f t="shared" si="10"/>
        <v>1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7">
        <v>832</v>
      </c>
      <c r="C18" s="37">
        <v>808</v>
      </c>
      <c r="D18" s="40">
        <f t="shared" si="8"/>
        <v>2.9702970297029702E-2</v>
      </c>
      <c r="E18" s="37">
        <v>702</v>
      </c>
      <c r="F18" s="37">
        <v>691</v>
      </c>
      <c r="G18" s="40">
        <f t="shared" si="9"/>
        <v>1.5918958031837915E-2</v>
      </c>
      <c r="H18" s="37">
        <v>252</v>
      </c>
      <c r="I18" s="37">
        <v>267</v>
      </c>
      <c r="J18" s="40">
        <f t="shared" si="10"/>
        <v>-5.6179775280898875E-2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210</v>
      </c>
      <c r="C19" s="37">
        <v>151</v>
      </c>
      <c r="D19" s="40">
        <f t="shared" si="8"/>
        <v>0.39072847682119205</v>
      </c>
      <c r="E19" s="37">
        <v>164</v>
      </c>
      <c r="F19" s="37">
        <v>122</v>
      </c>
      <c r="G19" s="40">
        <f t="shared" si="9"/>
        <v>0.34426229508196721</v>
      </c>
      <c r="H19" s="37">
        <v>61</v>
      </c>
      <c r="I19" s="37">
        <v>50</v>
      </c>
      <c r="J19" s="40">
        <f t="shared" si="10"/>
        <v>0.22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395</v>
      </c>
      <c r="C20" s="10">
        <v>375</v>
      </c>
      <c r="D20" s="40">
        <f t="shared" si="8"/>
        <v>5.3333333333333337E-2</v>
      </c>
      <c r="E20" s="10">
        <v>291</v>
      </c>
      <c r="F20" s="10">
        <v>293</v>
      </c>
      <c r="G20" s="40">
        <f t="shared" si="9"/>
        <v>-6.8259385665529011E-3</v>
      </c>
      <c r="H20" s="10">
        <v>109</v>
      </c>
      <c r="I20" s="10">
        <v>112</v>
      </c>
      <c r="J20" s="40">
        <f t="shared" si="10"/>
        <v>-2.6785714285714284E-2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209</v>
      </c>
      <c r="C21" s="37">
        <v>174</v>
      </c>
      <c r="D21" s="40">
        <f t="shared" si="8"/>
        <v>0.20114942528735633</v>
      </c>
      <c r="E21" s="37">
        <v>132</v>
      </c>
      <c r="F21" s="37">
        <v>83</v>
      </c>
      <c r="G21" s="40">
        <f t="shared" si="9"/>
        <v>0.59036144578313254</v>
      </c>
      <c r="H21" s="37">
        <v>34</v>
      </c>
      <c r="I21" s="37">
        <v>21</v>
      </c>
      <c r="J21" s="40">
        <f t="shared" si="10"/>
        <v>0.61904761904761907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7">
        <v>38</v>
      </c>
      <c r="C22" s="37">
        <v>39</v>
      </c>
      <c r="D22" s="40">
        <f t="shared" si="8"/>
        <v>-2.564102564102564E-2</v>
      </c>
      <c r="E22" s="37">
        <v>26</v>
      </c>
      <c r="F22" s="37">
        <v>28</v>
      </c>
      <c r="G22" s="40">
        <f t="shared" si="9"/>
        <v>-7.1428571428571425E-2</v>
      </c>
      <c r="H22" s="37">
        <v>11</v>
      </c>
      <c r="I22" s="37">
        <v>7</v>
      </c>
      <c r="J22" s="40">
        <f t="shared" si="10"/>
        <v>0.5714285714285714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1578</v>
      </c>
      <c r="C24" s="31">
        <v>1460</v>
      </c>
      <c r="D24" s="40">
        <f t="shared" ref="D24:D25" si="12">IF(C24&gt;0,(B24-C24)/C24,"--")</f>
        <v>8.0821917808219179E-2</v>
      </c>
      <c r="E24" s="10">
        <v>1262</v>
      </c>
      <c r="F24" s="10">
        <v>1168</v>
      </c>
      <c r="G24" s="40">
        <f t="shared" ref="G24:G25" si="13">IF(F24&gt;0,(E24-F24)/F24,"--")</f>
        <v>8.0479452054794523E-2</v>
      </c>
      <c r="H24" s="10">
        <v>407</v>
      </c>
      <c r="I24" s="10">
        <v>365</v>
      </c>
      <c r="J24" s="40">
        <f t="shared" ref="J24:J25" si="14">IF(I24&gt;0,(H24-I24)/I24,"--")</f>
        <v>0.11506849315068493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1431</v>
      </c>
      <c r="C25" s="31">
        <v>1346</v>
      </c>
      <c r="D25" s="40">
        <f t="shared" si="12"/>
        <v>6.315007429420505E-2</v>
      </c>
      <c r="E25" s="10">
        <v>1131</v>
      </c>
      <c r="F25" s="10">
        <v>1050</v>
      </c>
      <c r="G25" s="40">
        <f t="shared" si="13"/>
        <v>7.7142857142857138E-2</v>
      </c>
      <c r="H25" s="10">
        <v>437</v>
      </c>
      <c r="I25" s="10">
        <v>393</v>
      </c>
      <c r="J25" s="40">
        <f t="shared" si="14"/>
        <v>0.11195928753180662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3" t="s">
        <v>48</v>
      </c>
      <c r="B26" s="31">
        <v>5</v>
      </c>
      <c r="C26" s="31"/>
      <c r="D26" s="40" t="str">
        <f t="shared" ref="D26" si="16">IF(C26&gt;0,(B26-C26)/C26,"--")</f>
        <v>--</v>
      </c>
      <c r="E26" s="10">
        <v>3</v>
      </c>
      <c r="F26" s="10"/>
      <c r="G26" s="40" t="str">
        <f t="shared" ref="G26" si="17">IF(F26&gt;0,(E26-F26)/F26,"--")</f>
        <v>--</v>
      </c>
      <c r="H26" s="10">
        <v>1</v>
      </c>
      <c r="I26" s="10"/>
      <c r="J26" s="40" t="str">
        <f t="shared" ref="J26" si="18">IF(I26&gt;0,(H26-I26)/I26,"--")</f>
        <v>--</v>
      </c>
      <c r="K26" s="10">
        <v>0</v>
      </c>
      <c r="L26" s="10"/>
      <c r="M26" s="40" t="str">
        <f t="shared" ref="M26" si="19">IF(L26&gt;0,(K26-L26)/L26,"--")</f>
        <v>--</v>
      </c>
    </row>
    <row r="27" spans="1:13" x14ac:dyDescent="0.2">
      <c r="A27" s="14" t="s">
        <v>23</v>
      </c>
      <c r="B27" s="36"/>
      <c r="C27" s="36"/>
      <c r="D27" s="36"/>
      <c r="E27" s="36"/>
      <c r="F27" s="36"/>
      <c r="G27" s="36"/>
      <c r="H27" s="36"/>
      <c r="I27" s="36"/>
      <c r="J27" s="33"/>
      <c r="K27" s="16"/>
      <c r="L27" s="16"/>
      <c r="M27" s="17"/>
    </row>
    <row r="28" spans="1:13" x14ac:dyDescent="0.2">
      <c r="A28" s="13" t="s">
        <v>14</v>
      </c>
      <c r="B28" s="31">
        <v>2506</v>
      </c>
      <c r="C28" s="31">
        <v>2393</v>
      </c>
      <c r="D28" s="40">
        <f t="shared" ref="D28:D30" si="20">IF(C28&gt;0,(B28-C28)/C28,"--")</f>
        <v>4.7221061429168411E-2</v>
      </c>
      <c r="E28" s="31">
        <v>2070</v>
      </c>
      <c r="F28" s="31">
        <v>1967</v>
      </c>
      <c r="G28" s="40">
        <f t="shared" ref="G28:G30" si="21">IF(F28&gt;0,(E28-F28)/F28,"--")</f>
        <v>5.2364006100660908E-2</v>
      </c>
      <c r="H28" s="10">
        <v>772</v>
      </c>
      <c r="I28" s="10">
        <v>709</v>
      </c>
      <c r="J28" s="40">
        <f t="shared" ref="J28:J30" si="22">IF(I28&gt;0,(H28-I28)/I28,"--")</f>
        <v>8.8857545839210156E-2</v>
      </c>
      <c r="K28" s="10">
        <v>0</v>
      </c>
      <c r="L28" s="10">
        <v>0</v>
      </c>
      <c r="M28" s="40" t="str">
        <f t="shared" ref="M28:M30" si="23">IF(L28&gt;0,(K28-L28)/L28,"--")</f>
        <v>--</v>
      </c>
    </row>
    <row r="29" spans="1:13" x14ac:dyDescent="0.2">
      <c r="A29" s="13" t="s">
        <v>15</v>
      </c>
      <c r="B29" s="10">
        <v>299</v>
      </c>
      <c r="C29" s="10">
        <v>239</v>
      </c>
      <c r="D29" s="40">
        <f t="shared" si="20"/>
        <v>0.2510460251046025</v>
      </c>
      <c r="E29" s="10">
        <v>194</v>
      </c>
      <c r="F29" s="10">
        <v>168</v>
      </c>
      <c r="G29" s="40">
        <f t="shared" si="21"/>
        <v>0.15476190476190477</v>
      </c>
      <c r="H29" s="10">
        <v>39</v>
      </c>
      <c r="I29" s="10">
        <v>28</v>
      </c>
      <c r="J29" s="40">
        <f t="shared" si="22"/>
        <v>0.39285714285714285</v>
      </c>
      <c r="K29" s="10">
        <v>0</v>
      </c>
      <c r="L29" s="10">
        <v>0</v>
      </c>
      <c r="M29" s="40" t="str">
        <f t="shared" si="23"/>
        <v>--</v>
      </c>
    </row>
    <row r="30" spans="1:13" x14ac:dyDescent="0.2">
      <c r="A30" s="13" t="s">
        <v>10</v>
      </c>
      <c r="B30" s="10">
        <v>209</v>
      </c>
      <c r="C30" s="10">
        <v>174</v>
      </c>
      <c r="D30" s="40">
        <f t="shared" si="20"/>
        <v>0.20114942528735633</v>
      </c>
      <c r="E30" s="10">
        <v>132</v>
      </c>
      <c r="F30" s="10">
        <v>83</v>
      </c>
      <c r="G30" s="40">
        <f t="shared" si="21"/>
        <v>0.59036144578313254</v>
      </c>
      <c r="H30" s="10">
        <v>34</v>
      </c>
      <c r="I30" s="10">
        <v>21</v>
      </c>
      <c r="J30" s="40">
        <f t="shared" si="22"/>
        <v>0.61904761904761907</v>
      </c>
      <c r="K30" s="10">
        <v>0</v>
      </c>
      <c r="L30" s="10">
        <v>0</v>
      </c>
      <c r="M30" s="40" t="str">
        <f t="shared" si="23"/>
        <v>--</v>
      </c>
    </row>
    <row r="31" spans="1:13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">
      <c r="A32" s="70" t="s">
        <v>25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x14ac:dyDescent="0.2">
      <c r="A33" s="8"/>
      <c r="B33" s="9" t="s">
        <v>46</v>
      </c>
      <c r="C33" s="9" t="s">
        <v>47</v>
      </c>
      <c r="D33" s="9"/>
      <c r="E33" s="9" t="s">
        <v>46</v>
      </c>
      <c r="F33" s="9" t="s">
        <v>47</v>
      </c>
      <c r="G33" s="9"/>
      <c r="H33" s="9" t="s">
        <v>46</v>
      </c>
      <c r="I33" s="9" t="s">
        <v>47</v>
      </c>
      <c r="J33" s="10"/>
      <c r="K33" s="9" t="s">
        <v>46</v>
      </c>
      <c r="L33" s="9" t="s">
        <v>47</v>
      </c>
      <c r="M33" s="9"/>
    </row>
    <row r="34" spans="1:13" x14ac:dyDescent="0.2">
      <c r="A34" s="25"/>
      <c r="B34" s="12" t="s">
        <v>18</v>
      </c>
      <c r="C34" s="12" t="s">
        <v>18</v>
      </c>
      <c r="D34" s="8" t="s">
        <v>2</v>
      </c>
      <c r="E34" s="12" t="s">
        <v>0</v>
      </c>
      <c r="F34" s="12" t="s">
        <v>0</v>
      </c>
      <c r="G34" s="8" t="s">
        <v>2</v>
      </c>
      <c r="H34" s="12" t="s">
        <v>1</v>
      </c>
      <c r="I34" s="12" t="s">
        <v>1</v>
      </c>
      <c r="J34" s="8" t="s">
        <v>2</v>
      </c>
      <c r="K34" s="10" t="s">
        <v>17</v>
      </c>
      <c r="L34" s="10" t="s">
        <v>17</v>
      </c>
      <c r="M34" s="13" t="s">
        <v>2</v>
      </c>
    </row>
    <row r="35" spans="1:13" x14ac:dyDescent="0.2">
      <c r="A35" s="14" t="s">
        <v>7</v>
      </c>
      <c r="B35" s="35"/>
      <c r="C35" s="35"/>
      <c r="D35" s="35"/>
      <c r="E35" s="35"/>
      <c r="F35" s="35"/>
      <c r="G35" s="35"/>
      <c r="H35" s="35"/>
      <c r="I35" s="35"/>
      <c r="J35" s="38"/>
      <c r="K35" s="16"/>
      <c r="L35" s="16"/>
      <c r="M35" s="17"/>
    </row>
    <row r="36" spans="1:13" x14ac:dyDescent="0.2">
      <c r="A36" s="2" t="s">
        <v>19</v>
      </c>
      <c r="B36" s="37">
        <v>8</v>
      </c>
      <c r="C36" s="37">
        <v>9</v>
      </c>
      <c r="D36" s="40">
        <f>IF(C36&gt;0,(B36-C36)/C36,"--")</f>
        <v>-0.1111111111111111</v>
      </c>
      <c r="E36" s="37">
        <v>4</v>
      </c>
      <c r="F36" s="37">
        <v>2</v>
      </c>
      <c r="G36" s="40">
        <f>IF(F36&gt;0,(E36-F36)/F36,"--")</f>
        <v>1</v>
      </c>
      <c r="H36" s="37">
        <v>3</v>
      </c>
      <c r="I36" s="37">
        <v>1</v>
      </c>
      <c r="J36" s="40">
        <f>IF(I36&gt;0,(H36-I36)/I36,"--")</f>
        <v>2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8</v>
      </c>
      <c r="B37" s="37">
        <v>340</v>
      </c>
      <c r="C37" s="37">
        <v>350</v>
      </c>
      <c r="D37" s="40">
        <f>IF(C37&gt;0,(B37-C37)/C37,"--")</f>
        <v>-2.8571428571428571E-2</v>
      </c>
      <c r="E37" s="37">
        <v>153</v>
      </c>
      <c r="F37" s="37">
        <v>117</v>
      </c>
      <c r="G37" s="40">
        <f>IF(F37&gt;0,(E37-F37)/F37,"--")</f>
        <v>0.30769230769230771</v>
      </c>
      <c r="H37" s="37">
        <v>90</v>
      </c>
      <c r="I37" s="37">
        <v>85</v>
      </c>
      <c r="J37" s="40">
        <f>IF(I37&gt;0,(H37-I37)/I37,"--")</f>
        <v>5.8823529411764705E-2</v>
      </c>
      <c r="K37" s="10">
        <v>0</v>
      </c>
      <c r="L37" s="10">
        <v>0</v>
      </c>
      <c r="M37" s="40" t="str">
        <f>IF(L37&gt;0,(K37-L37)/L37,"--")</f>
        <v>--</v>
      </c>
    </row>
    <row r="38" spans="1:13" x14ac:dyDescent="0.2">
      <c r="A38" s="2" t="s">
        <v>26</v>
      </c>
      <c r="B38" s="37">
        <v>111</v>
      </c>
      <c r="C38" s="37">
        <v>102</v>
      </c>
      <c r="D38" s="40">
        <f t="shared" ref="D38:D44" si="24">IF(C38&gt;0,(B38-C38)/C38,"--")</f>
        <v>8.8235294117647065E-2</v>
      </c>
      <c r="E38" s="37">
        <v>36</v>
      </c>
      <c r="F38" s="37">
        <v>29</v>
      </c>
      <c r="G38" s="40">
        <f t="shared" ref="G38:G44" si="25">IF(F38&gt;0,(E38-F38)/F38,"--")</f>
        <v>0.2413793103448276</v>
      </c>
      <c r="H38" s="37">
        <v>21</v>
      </c>
      <c r="I38" s="37">
        <v>18</v>
      </c>
      <c r="J38" s="40">
        <f t="shared" ref="J38:J44" si="26">IF(I38&gt;0,(H38-I38)/I38,"--")</f>
        <v>0.16666666666666666</v>
      </c>
      <c r="K38" s="10">
        <v>0</v>
      </c>
      <c r="L38" s="10">
        <v>0</v>
      </c>
      <c r="M38" s="40" t="str">
        <f t="shared" ref="M38:M52" si="27">IF(L38&gt;0,(K38-L38)/L38,"--")</f>
        <v>--</v>
      </c>
    </row>
    <row r="39" spans="1:13" x14ac:dyDescent="0.2">
      <c r="A39" s="3" t="s">
        <v>20</v>
      </c>
      <c r="B39" s="37">
        <v>9</v>
      </c>
      <c r="C39" s="37">
        <v>12</v>
      </c>
      <c r="D39" s="40">
        <f t="shared" si="24"/>
        <v>-0.25</v>
      </c>
      <c r="E39" s="37">
        <v>4</v>
      </c>
      <c r="F39" s="37">
        <v>5</v>
      </c>
      <c r="G39" s="40">
        <f t="shared" si="25"/>
        <v>-0.2</v>
      </c>
      <c r="H39" s="37">
        <v>3</v>
      </c>
      <c r="I39" s="37">
        <v>5</v>
      </c>
      <c r="J39" s="40">
        <f t="shared" si="26"/>
        <v>-0.4</v>
      </c>
      <c r="K39" s="13">
        <v>0</v>
      </c>
      <c r="L39" s="13">
        <v>0</v>
      </c>
      <c r="M39" s="40" t="str">
        <f t="shared" si="27"/>
        <v>--</v>
      </c>
    </row>
    <row r="40" spans="1:13" x14ac:dyDescent="0.2">
      <c r="A40" s="3" t="s">
        <v>21</v>
      </c>
      <c r="B40" s="37">
        <v>700</v>
      </c>
      <c r="C40" s="37">
        <v>729</v>
      </c>
      <c r="D40" s="40">
        <f t="shared" si="24"/>
        <v>-3.9780521262002745E-2</v>
      </c>
      <c r="E40" s="37">
        <v>316</v>
      </c>
      <c r="F40" s="37">
        <v>343</v>
      </c>
      <c r="G40" s="40">
        <f t="shared" si="25"/>
        <v>-7.8717201166180764E-2</v>
      </c>
      <c r="H40" s="37">
        <v>191</v>
      </c>
      <c r="I40" s="37">
        <v>250</v>
      </c>
      <c r="J40" s="40">
        <f t="shared" si="26"/>
        <v>-0.23599999999999999</v>
      </c>
      <c r="K40" s="10">
        <v>0</v>
      </c>
      <c r="L40" s="10">
        <v>0</v>
      </c>
      <c r="M40" s="40" t="str">
        <f t="shared" si="27"/>
        <v>--</v>
      </c>
    </row>
    <row r="41" spans="1:13" x14ac:dyDescent="0.2">
      <c r="A41" s="3" t="s">
        <v>22</v>
      </c>
      <c r="B41" s="37">
        <v>76</v>
      </c>
      <c r="C41" s="37">
        <v>73</v>
      </c>
      <c r="D41" s="40">
        <f t="shared" si="24"/>
        <v>4.1095890410958902E-2</v>
      </c>
      <c r="E41" s="37">
        <v>32</v>
      </c>
      <c r="F41" s="37">
        <v>43</v>
      </c>
      <c r="G41" s="40">
        <f t="shared" si="25"/>
        <v>-0.2558139534883721</v>
      </c>
      <c r="H41" s="37">
        <v>20</v>
      </c>
      <c r="I41" s="37">
        <v>33</v>
      </c>
      <c r="J41" s="40">
        <f t="shared" si="26"/>
        <v>-0.39393939393939392</v>
      </c>
      <c r="K41" s="10">
        <v>0</v>
      </c>
      <c r="L41" s="10">
        <v>0</v>
      </c>
      <c r="M41" s="40" t="str">
        <f t="shared" si="27"/>
        <v>--</v>
      </c>
    </row>
    <row r="42" spans="1:13" x14ac:dyDescent="0.2">
      <c r="A42" s="3" t="s">
        <v>9</v>
      </c>
      <c r="B42" s="10">
        <v>124</v>
      </c>
      <c r="C42" s="10">
        <v>114</v>
      </c>
      <c r="D42" s="40">
        <f t="shared" si="24"/>
        <v>8.771929824561403E-2</v>
      </c>
      <c r="E42" s="10">
        <v>55</v>
      </c>
      <c r="F42" s="10">
        <v>41</v>
      </c>
      <c r="G42" s="40">
        <f t="shared" si="25"/>
        <v>0.34146341463414637</v>
      </c>
      <c r="H42" s="10">
        <v>37</v>
      </c>
      <c r="I42" s="10">
        <v>30</v>
      </c>
      <c r="J42" s="40">
        <f t="shared" si="26"/>
        <v>0.23333333333333334</v>
      </c>
      <c r="K42" s="10">
        <v>0</v>
      </c>
      <c r="L42" s="10">
        <v>0</v>
      </c>
      <c r="M42" s="40" t="str">
        <f t="shared" si="27"/>
        <v>--</v>
      </c>
    </row>
    <row r="43" spans="1:13" x14ac:dyDescent="0.2">
      <c r="A43" s="3" t="s">
        <v>10</v>
      </c>
      <c r="B43" s="37">
        <v>411</v>
      </c>
      <c r="C43" s="37">
        <v>437</v>
      </c>
      <c r="D43" s="40">
        <f t="shared" si="24"/>
        <v>-5.9496567505720827E-2</v>
      </c>
      <c r="E43" s="10">
        <v>182</v>
      </c>
      <c r="F43" s="10">
        <v>159</v>
      </c>
      <c r="G43" s="40">
        <f t="shared" si="25"/>
        <v>0.14465408805031446</v>
      </c>
      <c r="H43" s="10">
        <v>84</v>
      </c>
      <c r="I43" s="10">
        <v>79</v>
      </c>
      <c r="J43" s="40">
        <f t="shared" si="26"/>
        <v>6.3291139240506333E-2</v>
      </c>
      <c r="K43" s="10">
        <v>0</v>
      </c>
      <c r="L43" s="10">
        <v>0</v>
      </c>
      <c r="M43" s="40" t="str">
        <f t="shared" si="27"/>
        <v>--</v>
      </c>
    </row>
    <row r="44" spans="1:13" x14ac:dyDescent="0.2">
      <c r="A44" s="3" t="s">
        <v>24</v>
      </c>
      <c r="B44" s="37">
        <v>38</v>
      </c>
      <c r="C44" s="37">
        <v>28</v>
      </c>
      <c r="D44" s="40">
        <f t="shared" si="24"/>
        <v>0.35714285714285715</v>
      </c>
      <c r="E44" s="10">
        <v>14</v>
      </c>
      <c r="F44" s="10">
        <v>7</v>
      </c>
      <c r="G44" s="40">
        <f t="shared" si="25"/>
        <v>1</v>
      </c>
      <c r="H44" s="10">
        <v>8</v>
      </c>
      <c r="I44" s="10">
        <v>5</v>
      </c>
      <c r="J44" s="40">
        <f t="shared" si="26"/>
        <v>0.6</v>
      </c>
      <c r="K44" s="10">
        <v>0</v>
      </c>
      <c r="L44" s="10">
        <v>0</v>
      </c>
      <c r="M44" s="40" t="str">
        <f t="shared" si="27"/>
        <v>--</v>
      </c>
    </row>
    <row r="45" spans="1:13" x14ac:dyDescent="0.2">
      <c r="A45" s="26" t="s">
        <v>13</v>
      </c>
      <c r="B45" s="36"/>
      <c r="C45" s="36"/>
      <c r="D45" s="36"/>
      <c r="E45" s="36"/>
      <c r="F45" s="36"/>
      <c r="G45" s="36"/>
      <c r="H45" s="36"/>
      <c r="I45" s="36"/>
      <c r="J45" s="33"/>
      <c r="K45" s="16"/>
      <c r="L45" s="16"/>
      <c r="M45" s="17"/>
    </row>
    <row r="46" spans="1:13" x14ac:dyDescent="0.2">
      <c r="A46" s="13" t="s">
        <v>12</v>
      </c>
      <c r="B46" s="37">
        <v>880</v>
      </c>
      <c r="C46" s="37">
        <v>885</v>
      </c>
      <c r="D46" s="40">
        <f t="shared" ref="D46:D47" si="28">IF(C46&gt;0,(B46-C46)/C46,"--")</f>
        <v>-5.6497175141242938E-3</v>
      </c>
      <c r="E46" s="10">
        <v>443</v>
      </c>
      <c r="F46" s="10">
        <v>428</v>
      </c>
      <c r="G46" s="40">
        <f t="shared" ref="G46:G47" si="29">IF(F46&gt;0,(E46-F46)/F46,"--")</f>
        <v>3.5046728971962614E-2</v>
      </c>
      <c r="H46" s="10">
        <v>287</v>
      </c>
      <c r="I46" s="10">
        <v>289</v>
      </c>
      <c r="J46" s="40">
        <f t="shared" ref="J46:J47" si="30">IF(I46&gt;0,(H46-I46)/I46,"--")</f>
        <v>-6.920415224913495E-3</v>
      </c>
      <c r="K46" s="10">
        <v>0</v>
      </c>
      <c r="L46" s="10">
        <v>0</v>
      </c>
      <c r="M46" s="40" t="str">
        <f t="shared" si="27"/>
        <v>--</v>
      </c>
    </row>
    <row r="47" spans="1:13" x14ac:dyDescent="0.2">
      <c r="A47" s="13" t="s">
        <v>11</v>
      </c>
      <c r="B47" s="37">
        <v>925</v>
      </c>
      <c r="C47" s="37">
        <v>969</v>
      </c>
      <c r="D47" s="40">
        <f t="shared" si="28"/>
        <v>-4.540763673890609E-2</v>
      </c>
      <c r="E47" s="10">
        <v>350</v>
      </c>
      <c r="F47" s="10">
        <v>318</v>
      </c>
      <c r="G47" s="40">
        <f t="shared" si="29"/>
        <v>0.10062893081761007</v>
      </c>
      <c r="H47" s="10">
        <v>168</v>
      </c>
      <c r="I47" s="10">
        <v>217</v>
      </c>
      <c r="J47" s="40">
        <f t="shared" si="30"/>
        <v>-0.22580645161290322</v>
      </c>
      <c r="K47" s="10">
        <v>0</v>
      </c>
      <c r="L47" s="10">
        <v>0</v>
      </c>
      <c r="M47" s="40" t="str">
        <f t="shared" si="27"/>
        <v>--</v>
      </c>
    </row>
    <row r="48" spans="1:13" x14ac:dyDescent="0.2">
      <c r="A48" s="13" t="s">
        <v>48</v>
      </c>
      <c r="B48" s="37">
        <v>12</v>
      </c>
      <c r="C48" s="37"/>
      <c r="D48" s="40" t="str">
        <f t="shared" ref="D48" si="31">IF(C48&gt;0,(B48-C48)/C48,"--")</f>
        <v>--</v>
      </c>
      <c r="E48" s="10">
        <v>3</v>
      </c>
      <c r="F48" s="10"/>
      <c r="G48" s="40" t="str">
        <f t="shared" ref="G48" si="32">IF(F48&gt;0,(E48-F48)/F48,"--")</f>
        <v>--</v>
      </c>
      <c r="H48" s="10">
        <v>2</v>
      </c>
      <c r="I48" s="10"/>
      <c r="J48" s="40" t="str">
        <f t="shared" ref="J48" si="33">IF(I48&gt;0,(H48-I48)/I48,"--")</f>
        <v>--</v>
      </c>
      <c r="K48" s="10">
        <v>0</v>
      </c>
      <c r="L48" s="10"/>
      <c r="M48" s="40" t="str">
        <f t="shared" ref="M48" si="34">IF(L48&gt;0,(K48-L48)/L48,"--")</f>
        <v>--</v>
      </c>
    </row>
    <row r="49" spans="1:13" x14ac:dyDescent="0.2">
      <c r="A49" s="28" t="s">
        <v>23</v>
      </c>
      <c r="B49" s="36"/>
      <c r="C49" s="36"/>
      <c r="D49" s="36"/>
      <c r="E49" s="36"/>
      <c r="F49" s="36"/>
      <c r="G49" s="36"/>
      <c r="H49" s="36"/>
      <c r="I49" s="36"/>
      <c r="J49" s="33"/>
      <c r="K49" s="16"/>
      <c r="L49" s="16"/>
      <c r="M49" s="17"/>
    </row>
    <row r="50" spans="1:13" x14ac:dyDescent="0.2">
      <c r="A50" s="13" t="s">
        <v>14</v>
      </c>
      <c r="B50" s="31">
        <v>1248</v>
      </c>
      <c r="C50" s="31">
        <v>1284</v>
      </c>
      <c r="D50" s="40">
        <f t="shared" ref="D50:D52" si="35">IF(C50&gt;0,(B50-C50)/C50,"--")</f>
        <v>-2.8037383177570093E-2</v>
      </c>
      <c r="E50" s="10">
        <v>562</v>
      </c>
      <c r="F50" s="10">
        <v>535</v>
      </c>
      <c r="G50" s="40">
        <f t="shared" ref="G50:G52" si="36">IF(F50&gt;0,(E50-F50)/F50,"--")</f>
        <v>5.046728971962617E-2</v>
      </c>
      <c r="H50" s="10">
        <v>346</v>
      </c>
      <c r="I50" s="10">
        <v>399</v>
      </c>
      <c r="J50" s="40">
        <f t="shared" ref="J50:J52" si="37">IF(I50&gt;0,(H50-I50)/I50,"--")</f>
        <v>-0.13283208020050125</v>
      </c>
      <c r="K50" s="10">
        <v>0</v>
      </c>
      <c r="L50" s="10">
        <v>0</v>
      </c>
      <c r="M50" s="40" t="str">
        <f t="shared" si="27"/>
        <v>--</v>
      </c>
    </row>
    <row r="51" spans="1:13" x14ac:dyDescent="0.2">
      <c r="A51" s="13" t="s">
        <v>15</v>
      </c>
      <c r="B51" s="10">
        <v>158</v>
      </c>
      <c r="C51" s="10">
        <v>133</v>
      </c>
      <c r="D51" s="40">
        <f t="shared" si="35"/>
        <v>0.18796992481203006</v>
      </c>
      <c r="E51" s="10">
        <v>52</v>
      </c>
      <c r="F51" s="10">
        <v>52</v>
      </c>
      <c r="G51" s="40">
        <f t="shared" si="36"/>
        <v>0</v>
      </c>
      <c r="H51" s="10">
        <v>27</v>
      </c>
      <c r="I51" s="10">
        <v>28</v>
      </c>
      <c r="J51" s="40">
        <f t="shared" si="37"/>
        <v>-3.5714285714285712E-2</v>
      </c>
      <c r="K51" s="10">
        <v>0</v>
      </c>
      <c r="L51" s="10">
        <v>0</v>
      </c>
      <c r="M51" s="40" t="str">
        <f t="shared" si="27"/>
        <v>--</v>
      </c>
    </row>
    <row r="52" spans="1:13" x14ac:dyDescent="0.2">
      <c r="A52" s="13" t="s">
        <v>10</v>
      </c>
      <c r="B52" s="10">
        <v>411</v>
      </c>
      <c r="C52" s="10">
        <v>437</v>
      </c>
      <c r="D52" s="40">
        <f t="shared" si="35"/>
        <v>-5.9496567505720827E-2</v>
      </c>
      <c r="E52" s="10">
        <v>182</v>
      </c>
      <c r="F52" s="10">
        <v>159</v>
      </c>
      <c r="G52" s="40">
        <f t="shared" si="36"/>
        <v>0.14465408805031446</v>
      </c>
      <c r="H52" s="10">
        <v>84</v>
      </c>
      <c r="I52" s="10">
        <v>79</v>
      </c>
      <c r="J52" s="40">
        <f t="shared" si="37"/>
        <v>6.3291139240506333E-2</v>
      </c>
      <c r="K52" s="10">
        <v>0</v>
      </c>
      <c r="L52" s="10">
        <v>0</v>
      </c>
      <c r="M52" s="40" t="str">
        <f t="shared" si="27"/>
        <v>--</v>
      </c>
    </row>
    <row r="53" spans="1:13" s="1" customFormat="1" ht="17.2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"/>
      <c r="L53" s="5"/>
      <c r="M53" s="5"/>
    </row>
  </sheetData>
  <mergeCells count="2">
    <mergeCell ref="A10:M10"/>
    <mergeCell ref="A32:M32"/>
  </mergeCells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&amp;C&amp;"Arial,Bold"&amp;14Autumn 2013 UW Bothell ICORA Enrollment Report</oddHeader>
    <firstHeader>&amp;C&amp;"Arial,Bold"&amp;14Autumn 2016 UW Bothell ICORA Admissions Report (June Numbers)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47</v>
      </c>
      <c r="D2" s="9"/>
      <c r="E2" s="9" t="s">
        <v>46</v>
      </c>
      <c r="F2" s="9" t="s">
        <v>47</v>
      </c>
      <c r="G2" s="9"/>
      <c r="H2" s="9" t="s">
        <v>46</v>
      </c>
      <c r="I2" s="9" t="s">
        <v>47</v>
      </c>
      <c r="J2" s="10"/>
      <c r="K2" s="9" t="s">
        <v>46</v>
      </c>
      <c r="L2" s="9" t="s">
        <v>47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43523</v>
      </c>
      <c r="C5" s="4">
        <v>36832</v>
      </c>
      <c r="D5" s="40">
        <f t="shared" ref="D5:D8" si="0">IF(C5&gt;0,(B5-C5)/C5,"--")</f>
        <v>0.18166268462206778</v>
      </c>
      <c r="E5" s="10">
        <v>19702</v>
      </c>
      <c r="F5" s="10">
        <v>19614</v>
      </c>
      <c r="G5" s="40">
        <f t="shared" ref="G5:G6" si="1">IF(F5&gt;0,(E5-F5)/F5,"--")</f>
        <v>4.4865912103599472E-3</v>
      </c>
      <c r="H5" s="10">
        <v>6752</v>
      </c>
      <c r="I5" s="10">
        <v>6973</v>
      </c>
      <c r="J5" s="40">
        <f t="shared" ref="J5:J6" si="2">IF(I5&gt;0,(H5-I5)/I5,"--")</f>
        <v>-3.1693675605908501E-2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5637</v>
      </c>
      <c r="C6" s="4">
        <v>5858</v>
      </c>
      <c r="D6" s="40">
        <f t="shared" si="0"/>
        <v>-3.7726186411744619E-2</v>
      </c>
      <c r="E6" s="10">
        <v>449</v>
      </c>
      <c r="F6" s="10">
        <v>855</v>
      </c>
      <c r="G6" s="40">
        <f t="shared" si="1"/>
        <v>-0.47485380116959064</v>
      </c>
      <c r="H6" s="10">
        <v>289</v>
      </c>
      <c r="I6" s="10">
        <v>231</v>
      </c>
      <c r="J6" s="40">
        <f t="shared" si="2"/>
        <v>0.25108225108225107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49160</v>
      </c>
      <c r="C8" s="21">
        <f>SUM(C5:C6)</f>
        <v>42690</v>
      </c>
      <c r="D8" s="40">
        <f t="shared" si="0"/>
        <v>0.15155774185992035</v>
      </c>
      <c r="E8" s="21">
        <f t="shared" ref="E8:F8" si="4">SUM(E5:E6)</f>
        <v>20151</v>
      </c>
      <c r="F8" s="21">
        <f t="shared" si="4"/>
        <v>20469</v>
      </c>
      <c r="G8" s="40">
        <f t="shared" ref="G8" si="5">IF(F8&gt;0,(E8-F8)/F8,"--")</f>
        <v>-1.5535688113732963E-2</v>
      </c>
      <c r="H8" s="21">
        <f t="shared" ref="H8:I8" si="6">SUM(H5:H6)</f>
        <v>7041</v>
      </c>
      <c r="I8" s="21">
        <f t="shared" si="6"/>
        <v>7204</v>
      </c>
      <c r="J8" s="40">
        <f t="shared" ref="J8" si="7">IF(I8&gt;0,(H8-I8)/I8,"--")</f>
        <v>-2.2626318711826764E-2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46</v>
      </c>
      <c r="C11" s="9" t="s">
        <v>47</v>
      </c>
      <c r="D11" s="9"/>
      <c r="E11" s="9" t="s">
        <v>46</v>
      </c>
      <c r="F11" s="9" t="s">
        <v>47</v>
      </c>
      <c r="G11" s="9"/>
      <c r="H11" s="9" t="s">
        <v>46</v>
      </c>
      <c r="I11" s="9" t="s">
        <v>47</v>
      </c>
      <c r="J11" s="10"/>
      <c r="K11" s="9" t="s">
        <v>46</v>
      </c>
      <c r="L11" s="9" t="s">
        <v>47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133</v>
      </c>
      <c r="C14" s="37">
        <v>136</v>
      </c>
      <c r="D14" s="40">
        <f>IF(C14&gt;0,(B14-C14)/C14,"--")</f>
        <v>-2.2058823529411766E-2</v>
      </c>
      <c r="E14" s="37">
        <v>67</v>
      </c>
      <c r="F14" s="37">
        <v>64</v>
      </c>
      <c r="G14" s="40">
        <f>IF(F14&gt;0,(E14-F14)/F14,"--")</f>
        <v>4.6875E-2</v>
      </c>
      <c r="H14" s="37">
        <v>32</v>
      </c>
      <c r="I14" s="37">
        <v>26</v>
      </c>
      <c r="J14" s="40">
        <f>IF(I14&gt;0,(H14-I14)/I14,"--")</f>
        <v>0.23076923076923078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8439</v>
      </c>
      <c r="C15" s="37">
        <v>7035</v>
      </c>
      <c r="D15" s="40">
        <f>IF(C15&gt;0,(B15-C15)/C15,"--")</f>
        <v>0.19957356076759061</v>
      </c>
      <c r="E15" s="37">
        <v>4771</v>
      </c>
      <c r="F15" s="37">
        <v>4378</v>
      </c>
      <c r="G15" s="40">
        <f>IF(F15&gt;0,(E15-F15)/F15,"--")</f>
        <v>8.9767016902695299E-2</v>
      </c>
      <c r="H15" s="37">
        <v>1782</v>
      </c>
      <c r="I15" s="37">
        <v>1731</v>
      </c>
      <c r="J15" s="40">
        <f>IF(I15&gt;0,(H15-I15)/I15,"--")</f>
        <v>2.9462738301559793E-2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979</v>
      </c>
      <c r="C16" s="37">
        <v>838</v>
      </c>
      <c r="D16" s="40">
        <f t="shared" ref="D16:D22" si="8">IF(C16&gt;0,(B16-C16)/C16,"--")</f>
        <v>0.16825775656324582</v>
      </c>
      <c r="E16" s="37">
        <v>288</v>
      </c>
      <c r="F16" s="37">
        <v>285</v>
      </c>
      <c r="G16" s="40">
        <f t="shared" ref="G16:G22" si="9">IF(F16&gt;0,(E16-F16)/F16,"--")</f>
        <v>1.0526315789473684E-2</v>
      </c>
      <c r="H16" s="37">
        <v>159</v>
      </c>
      <c r="I16" s="37">
        <v>146</v>
      </c>
      <c r="J16" s="40">
        <f t="shared" ref="J16:J22" si="10">IF(I16&gt;0,(H16-I16)/I16,"--")</f>
        <v>8.9041095890410954E-2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>
        <v>137</v>
      </c>
      <c r="C17" s="37">
        <v>112</v>
      </c>
      <c r="D17" s="40">
        <f t="shared" si="8"/>
        <v>0.22321428571428573</v>
      </c>
      <c r="E17" s="37">
        <v>47</v>
      </c>
      <c r="F17" s="37">
        <v>54</v>
      </c>
      <c r="G17" s="40">
        <f t="shared" si="9"/>
        <v>-0.12962962962962962</v>
      </c>
      <c r="H17" s="37">
        <v>26</v>
      </c>
      <c r="I17" s="37">
        <v>32</v>
      </c>
      <c r="J17" s="40">
        <f t="shared" si="10"/>
        <v>-0.1875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7">
        <v>15646</v>
      </c>
      <c r="C18" s="37">
        <v>13809</v>
      </c>
      <c r="D18" s="40">
        <f t="shared" si="8"/>
        <v>0.1330291838655949</v>
      </c>
      <c r="E18" s="37">
        <v>8139</v>
      </c>
      <c r="F18" s="37">
        <v>8426</v>
      </c>
      <c r="G18" s="40">
        <f t="shared" si="9"/>
        <v>-3.406123902207453E-2</v>
      </c>
      <c r="H18" s="37">
        <v>2612</v>
      </c>
      <c r="I18" s="37">
        <v>2802</v>
      </c>
      <c r="J18" s="40">
        <f t="shared" si="10"/>
        <v>-6.7808708065667384E-2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2723</v>
      </c>
      <c r="C19" s="37">
        <v>2212</v>
      </c>
      <c r="D19" s="40">
        <f t="shared" si="8"/>
        <v>0.23101265822784811</v>
      </c>
      <c r="E19" s="37">
        <v>1374</v>
      </c>
      <c r="F19" s="37">
        <v>1278</v>
      </c>
      <c r="G19" s="40">
        <f t="shared" si="9"/>
        <v>7.5117370892018781E-2</v>
      </c>
      <c r="H19" s="37">
        <v>507</v>
      </c>
      <c r="I19" s="37">
        <v>475</v>
      </c>
      <c r="J19" s="40">
        <f t="shared" si="10"/>
        <v>6.7368421052631577E-2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4151</v>
      </c>
      <c r="C20" s="10">
        <v>3318</v>
      </c>
      <c r="D20" s="40">
        <f t="shared" si="8"/>
        <v>0.25105485232067509</v>
      </c>
      <c r="E20" s="10">
        <v>1546</v>
      </c>
      <c r="F20" s="10">
        <v>1428</v>
      </c>
      <c r="G20" s="40">
        <f t="shared" si="9"/>
        <v>8.2633053221288513E-2</v>
      </c>
      <c r="H20" s="10">
        <v>580</v>
      </c>
      <c r="I20" s="10">
        <v>510</v>
      </c>
      <c r="J20" s="40">
        <f t="shared" si="10"/>
        <v>0.13725490196078433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10745</v>
      </c>
      <c r="C21" s="37">
        <v>8924</v>
      </c>
      <c r="D21" s="40">
        <f t="shared" si="8"/>
        <v>0.20405647691618109</v>
      </c>
      <c r="E21" s="37">
        <v>3205</v>
      </c>
      <c r="F21" s="37">
        <v>3494</v>
      </c>
      <c r="G21" s="40">
        <f t="shared" si="9"/>
        <v>-8.2713222667429878E-2</v>
      </c>
      <c r="H21" s="37">
        <v>976</v>
      </c>
      <c r="I21" s="37">
        <v>1203</v>
      </c>
      <c r="J21" s="40">
        <f t="shared" si="10"/>
        <v>-0.18869492934330839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7">
        <v>570</v>
      </c>
      <c r="C22" s="37">
        <v>448</v>
      </c>
      <c r="D22" s="40">
        <f t="shared" si="8"/>
        <v>0.27232142857142855</v>
      </c>
      <c r="E22" s="37">
        <v>265</v>
      </c>
      <c r="F22" s="37">
        <v>207</v>
      </c>
      <c r="G22" s="40">
        <f t="shared" si="9"/>
        <v>0.28019323671497587</v>
      </c>
      <c r="H22" s="37">
        <v>78</v>
      </c>
      <c r="I22" s="37">
        <v>48</v>
      </c>
      <c r="J22" s="40">
        <f t="shared" si="10"/>
        <v>0.625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23809</v>
      </c>
      <c r="C24" s="31">
        <v>19775</v>
      </c>
      <c r="D24" s="40">
        <f t="shared" ref="D24:D25" si="12">IF(C24&gt;0,(B24-C24)/C24,"--")</f>
        <v>0.20399494310998736</v>
      </c>
      <c r="E24" s="10">
        <v>11157</v>
      </c>
      <c r="F24" s="10">
        <v>10929</v>
      </c>
      <c r="G24" s="40">
        <f t="shared" ref="G24:G25" si="13">IF(F24&gt;0,(E24-F24)/F24,"--")</f>
        <v>2.086192698325556E-2</v>
      </c>
      <c r="H24" s="10">
        <v>3573</v>
      </c>
      <c r="I24" s="10">
        <v>3726</v>
      </c>
      <c r="J24" s="40">
        <f t="shared" ref="J24:J25" si="14">IF(I24&gt;0,(H24-I24)/I24,"--")</f>
        <v>-4.1062801932367152E-2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19714</v>
      </c>
      <c r="C25" s="31">
        <v>17057</v>
      </c>
      <c r="D25" s="40">
        <f t="shared" si="12"/>
        <v>0.15577182388462216</v>
      </c>
      <c r="E25" s="10">
        <v>8545</v>
      </c>
      <c r="F25" s="10">
        <v>8685</v>
      </c>
      <c r="G25" s="40">
        <f t="shared" si="13"/>
        <v>-1.6119746689694875E-2</v>
      </c>
      <c r="H25" s="10">
        <v>3179</v>
      </c>
      <c r="I25" s="10">
        <v>3247</v>
      </c>
      <c r="J25" s="40">
        <f t="shared" si="14"/>
        <v>-2.0942408376963352E-2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11790</v>
      </c>
      <c r="C27" s="31">
        <v>11272</v>
      </c>
      <c r="D27" s="40">
        <f t="shared" ref="D27:D29" si="16">IF(C27&gt;0,(B27-C27)/C27,"--")</f>
        <v>4.5954577714691268E-2</v>
      </c>
      <c r="E27" s="31">
        <v>7397</v>
      </c>
      <c r="F27" s="31">
        <v>7360</v>
      </c>
      <c r="G27" s="40">
        <f t="shared" ref="G27:G29" si="17">IF(F27&gt;0,(E27-F27)/F27,"--")</f>
        <v>5.0271739130434779E-3</v>
      </c>
      <c r="H27" s="10">
        <v>4463</v>
      </c>
      <c r="I27" s="10">
        <v>4276</v>
      </c>
      <c r="J27" s="40">
        <f t="shared" ref="J27:J29" si="18">IF(I27&gt;0,(H27-I27)/I27,"--")</f>
        <v>4.373246024321796E-2</v>
      </c>
      <c r="K27" s="10">
        <v>0</v>
      </c>
      <c r="L27" s="10">
        <v>0</v>
      </c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>
        <v>20988</v>
      </c>
      <c r="C28" s="10">
        <v>16636</v>
      </c>
      <c r="D28" s="40">
        <f t="shared" si="16"/>
        <v>0.26160134647751865</v>
      </c>
      <c r="E28" s="10">
        <v>9100</v>
      </c>
      <c r="F28" s="10">
        <v>8760</v>
      </c>
      <c r="G28" s="40">
        <f t="shared" si="17"/>
        <v>3.8812785388127852E-2</v>
      </c>
      <c r="H28" s="10">
        <v>1313</v>
      </c>
      <c r="I28" s="10">
        <v>1494</v>
      </c>
      <c r="J28" s="40">
        <f t="shared" si="18"/>
        <v>-0.12115127175368139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10745</v>
      </c>
      <c r="C29" s="10">
        <v>8924</v>
      </c>
      <c r="D29" s="40">
        <f t="shared" si="16"/>
        <v>0.20405647691618109</v>
      </c>
      <c r="E29" s="10">
        <v>3205</v>
      </c>
      <c r="F29" s="10">
        <v>3494</v>
      </c>
      <c r="G29" s="40">
        <f t="shared" si="17"/>
        <v>-8.2713222667429878E-2</v>
      </c>
      <c r="H29" s="10">
        <v>976</v>
      </c>
      <c r="I29" s="10">
        <v>1203</v>
      </c>
      <c r="J29" s="40">
        <f t="shared" si="18"/>
        <v>-0.18869492934330839</v>
      </c>
      <c r="K29" s="10">
        <v>0</v>
      </c>
      <c r="L29" s="10">
        <v>0</v>
      </c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46</v>
      </c>
      <c r="C32" s="9" t="s">
        <v>47</v>
      </c>
      <c r="D32" s="9"/>
      <c r="E32" s="9" t="s">
        <v>46</v>
      </c>
      <c r="F32" s="9" t="s">
        <v>47</v>
      </c>
      <c r="G32" s="9"/>
      <c r="H32" s="9" t="s">
        <v>46</v>
      </c>
      <c r="I32" s="9" t="s">
        <v>47</v>
      </c>
      <c r="J32" s="10"/>
      <c r="K32" s="9" t="s">
        <v>46</v>
      </c>
      <c r="L32" s="9" t="s">
        <v>47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27</v>
      </c>
      <c r="C35" s="37">
        <v>26</v>
      </c>
      <c r="D35" s="40">
        <f>IF(C35&gt;0,(B35-C35)/C35,"--")</f>
        <v>3.8461538461538464E-2</v>
      </c>
      <c r="E35" s="37">
        <v>2</v>
      </c>
      <c r="F35" s="37">
        <v>1</v>
      </c>
      <c r="G35" s="40">
        <f>IF(F35&gt;0,(E35-F35)/F35,"--")</f>
        <v>1</v>
      </c>
      <c r="H35" s="37">
        <v>2</v>
      </c>
      <c r="I35" s="37">
        <v>0</v>
      </c>
      <c r="J35" s="40" t="str">
        <f>IF(I35&gt;0,(H35-I35)/I35,"--")</f>
        <v>--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790</v>
      </c>
      <c r="C36" s="37">
        <v>778</v>
      </c>
      <c r="D36" s="40">
        <f>IF(C36&gt;0,(B36-C36)/C36,"--")</f>
        <v>1.5424164524421594E-2</v>
      </c>
      <c r="E36" s="37">
        <v>57</v>
      </c>
      <c r="F36" s="37">
        <v>116</v>
      </c>
      <c r="G36" s="40">
        <f>IF(F36&gt;0,(E36-F36)/F36,"--")</f>
        <v>-0.50862068965517238</v>
      </c>
      <c r="H36" s="37">
        <v>27</v>
      </c>
      <c r="I36" s="37">
        <v>13</v>
      </c>
      <c r="J36" s="40">
        <f>IF(I36&gt;0,(H36-I36)/I36,"--")</f>
        <v>1.0769230769230769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26</v>
      </c>
      <c r="B37" s="37">
        <v>214</v>
      </c>
      <c r="C37" s="37">
        <v>220</v>
      </c>
      <c r="D37" s="40">
        <f t="shared" ref="D37:D43" si="20">IF(C37&gt;0,(B37-C37)/C37,"--")</f>
        <v>-2.7272727272727271E-2</v>
      </c>
      <c r="E37" s="37">
        <v>18</v>
      </c>
      <c r="F37" s="37">
        <v>28</v>
      </c>
      <c r="G37" s="40">
        <f t="shared" ref="G37:G43" si="21">IF(F37&gt;0,(E37-F37)/F37,"--")</f>
        <v>-0.35714285714285715</v>
      </c>
      <c r="H37" s="37">
        <v>2</v>
      </c>
      <c r="I37" s="37">
        <v>4</v>
      </c>
      <c r="J37" s="40">
        <f t="shared" ref="J37:J43" si="22">IF(I37&gt;0,(H37-I37)/I37,"--")</f>
        <v>-0.5</v>
      </c>
      <c r="K37" s="10">
        <v>0</v>
      </c>
      <c r="L37" s="10">
        <v>0</v>
      </c>
      <c r="M37" s="40" t="str">
        <f t="shared" ref="M37:M51" si="23">IF(L37&gt;0,(K37-L37)/L37,"--")</f>
        <v>--</v>
      </c>
    </row>
    <row r="38" spans="1:13" x14ac:dyDescent="0.2">
      <c r="A38" s="3" t="s">
        <v>20</v>
      </c>
      <c r="B38" s="37">
        <v>25</v>
      </c>
      <c r="C38" s="37">
        <v>25</v>
      </c>
      <c r="D38" s="40">
        <f t="shared" si="20"/>
        <v>0</v>
      </c>
      <c r="E38" s="37">
        <v>1</v>
      </c>
      <c r="F38" s="37">
        <v>3</v>
      </c>
      <c r="G38" s="40">
        <f t="shared" si="21"/>
        <v>-0.66666666666666663</v>
      </c>
      <c r="H38" s="37">
        <v>1</v>
      </c>
      <c r="I38" s="37">
        <v>0</v>
      </c>
      <c r="J38" s="40" t="str">
        <f t="shared" si="22"/>
        <v>--</v>
      </c>
      <c r="K38" s="13">
        <v>0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7">
        <v>2124</v>
      </c>
      <c r="C39" s="37">
        <v>2270</v>
      </c>
      <c r="D39" s="40">
        <f t="shared" si="20"/>
        <v>-6.4317180616740091E-2</v>
      </c>
      <c r="E39" s="37">
        <v>118</v>
      </c>
      <c r="F39" s="37">
        <v>411</v>
      </c>
      <c r="G39" s="40">
        <f t="shared" si="21"/>
        <v>-0.71289537712895379</v>
      </c>
      <c r="H39" s="37">
        <v>53</v>
      </c>
      <c r="I39" s="37">
        <v>47</v>
      </c>
      <c r="J39" s="40">
        <f t="shared" si="22"/>
        <v>0.1276595744680851</v>
      </c>
      <c r="K39" s="10">
        <v>0</v>
      </c>
      <c r="L39" s="10">
        <v>0</v>
      </c>
      <c r="M39" s="40" t="str">
        <f t="shared" si="23"/>
        <v>--</v>
      </c>
    </row>
    <row r="40" spans="1:13" x14ac:dyDescent="0.2">
      <c r="A40" s="3" t="s">
        <v>22</v>
      </c>
      <c r="B40" s="37">
        <v>306</v>
      </c>
      <c r="C40" s="37">
        <v>277</v>
      </c>
      <c r="D40" s="40">
        <f t="shared" si="20"/>
        <v>0.10469314079422383</v>
      </c>
      <c r="E40" s="37">
        <v>21</v>
      </c>
      <c r="F40" s="37">
        <v>50</v>
      </c>
      <c r="G40" s="40">
        <f t="shared" si="21"/>
        <v>-0.57999999999999996</v>
      </c>
      <c r="H40" s="37">
        <v>8</v>
      </c>
      <c r="I40" s="37">
        <v>4</v>
      </c>
      <c r="J40" s="40">
        <f t="shared" si="22"/>
        <v>1</v>
      </c>
      <c r="K40" s="10">
        <v>0</v>
      </c>
      <c r="L40" s="10">
        <v>0</v>
      </c>
      <c r="M40" s="40" t="str">
        <f t="shared" si="23"/>
        <v>--</v>
      </c>
    </row>
    <row r="41" spans="1:13" x14ac:dyDescent="0.2">
      <c r="A41" s="3" t="s">
        <v>9</v>
      </c>
      <c r="B41" s="10">
        <v>477</v>
      </c>
      <c r="C41" s="10">
        <v>501</v>
      </c>
      <c r="D41" s="40">
        <f t="shared" si="20"/>
        <v>-4.790419161676647E-2</v>
      </c>
      <c r="E41" s="10">
        <v>26</v>
      </c>
      <c r="F41" s="10">
        <v>58</v>
      </c>
      <c r="G41" s="40">
        <f t="shared" si="21"/>
        <v>-0.55172413793103448</v>
      </c>
      <c r="H41" s="10">
        <v>13</v>
      </c>
      <c r="I41" s="10">
        <v>13</v>
      </c>
      <c r="J41" s="40">
        <f t="shared" si="22"/>
        <v>0</v>
      </c>
      <c r="K41" s="10">
        <v>0</v>
      </c>
      <c r="L41" s="10">
        <v>0</v>
      </c>
      <c r="M41" s="40" t="str">
        <f t="shared" si="23"/>
        <v>--</v>
      </c>
    </row>
    <row r="42" spans="1:13" x14ac:dyDescent="0.2">
      <c r="A42" s="3" t="s">
        <v>10</v>
      </c>
      <c r="B42" s="37">
        <v>1585</v>
      </c>
      <c r="C42" s="37">
        <v>1659</v>
      </c>
      <c r="D42" s="40">
        <f t="shared" si="20"/>
        <v>-4.4605183845690177E-2</v>
      </c>
      <c r="E42" s="10">
        <v>197</v>
      </c>
      <c r="F42" s="10">
        <v>170</v>
      </c>
      <c r="G42" s="40">
        <f t="shared" si="21"/>
        <v>0.1588235294117647</v>
      </c>
      <c r="H42" s="10">
        <v>178</v>
      </c>
      <c r="I42" s="10">
        <v>145</v>
      </c>
      <c r="J42" s="40">
        <f t="shared" si="22"/>
        <v>0.22758620689655173</v>
      </c>
      <c r="K42" s="10">
        <v>0</v>
      </c>
      <c r="L42" s="10">
        <v>0</v>
      </c>
      <c r="M42" s="40" t="str">
        <f t="shared" si="23"/>
        <v>--</v>
      </c>
    </row>
    <row r="43" spans="1:13" x14ac:dyDescent="0.2">
      <c r="A43" s="3" t="s">
        <v>24</v>
      </c>
      <c r="B43" s="37">
        <v>89</v>
      </c>
      <c r="C43" s="37">
        <v>102</v>
      </c>
      <c r="D43" s="40">
        <f t="shared" si="20"/>
        <v>-0.12745098039215685</v>
      </c>
      <c r="E43" s="10">
        <v>9</v>
      </c>
      <c r="F43" s="10">
        <v>18</v>
      </c>
      <c r="G43" s="40">
        <f t="shared" si="21"/>
        <v>-0.5</v>
      </c>
      <c r="H43" s="10">
        <v>5</v>
      </c>
      <c r="I43" s="10">
        <v>5</v>
      </c>
      <c r="J43" s="40">
        <f t="shared" si="22"/>
        <v>0</v>
      </c>
      <c r="K43" s="10">
        <v>0</v>
      </c>
      <c r="L43" s="10">
        <v>0</v>
      </c>
      <c r="M43" s="40" t="str">
        <f t="shared" si="23"/>
        <v>--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2871</v>
      </c>
      <c r="C45" s="37">
        <v>3010</v>
      </c>
      <c r="D45" s="40">
        <f t="shared" ref="D45:D46" si="24">IF(C45&gt;0,(B45-C45)/C45,"--")</f>
        <v>-4.6179401993355483E-2</v>
      </c>
      <c r="E45" s="10">
        <v>268</v>
      </c>
      <c r="F45" s="10">
        <v>480</v>
      </c>
      <c r="G45" s="40">
        <f t="shared" ref="G45:G46" si="25">IF(F45&gt;0,(E45-F45)/F45,"--")</f>
        <v>-0.44166666666666665</v>
      </c>
      <c r="H45" s="10">
        <v>175</v>
      </c>
      <c r="I45" s="10">
        <v>118</v>
      </c>
      <c r="J45" s="40">
        <f t="shared" ref="J45:J46" si="26">IF(I45&gt;0,(H45-I45)/I45,"--")</f>
        <v>0.48305084745762711</v>
      </c>
      <c r="K45" s="10">
        <v>0</v>
      </c>
      <c r="L45" s="10">
        <v>0</v>
      </c>
      <c r="M45" s="40" t="str">
        <f t="shared" si="23"/>
        <v>--</v>
      </c>
    </row>
    <row r="46" spans="1:13" x14ac:dyDescent="0.2">
      <c r="A46" s="13" t="s">
        <v>11</v>
      </c>
      <c r="B46" s="37">
        <v>2765</v>
      </c>
      <c r="C46" s="37">
        <v>2848</v>
      </c>
      <c r="D46" s="40">
        <f t="shared" si="24"/>
        <v>-2.914325842696629E-2</v>
      </c>
      <c r="E46" s="10">
        <v>180</v>
      </c>
      <c r="F46" s="10">
        <v>375</v>
      </c>
      <c r="G46" s="40">
        <f t="shared" si="25"/>
        <v>-0.52</v>
      </c>
      <c r="H46" s="10">
        <v>113</v>
      </c>
      <c r="I46" s="10">
        <v>113</v>
      </c>
      <c r="J46" s="40">
        <f t="shared" si="26"/>
        <v>0</v>
      </c>
      <c r="K46" s="10">
        <v>0</v>
      </c>
      <c r="L46" s="10">
        <v>0</v>
      </c>
      <c r="M46" s="40" t="str">
        <f t="shared" si="23"/>
        <v>--</v>
      </c>
    </row>
    <row r="47" spans="1:13" x14ac:dyDescent="0.2">
      <c r="A47" s="13" t="s">
        <v>48</v>
      </c>
      <c r="B47" s="37">
        <v>1</v>
      </c>
      <c r="C47" s="37"/>
      <c r="D47" s="40" t="str">
        <f t="shared" ref="D47" si="27">IF(C47&gt;0,(B47-C47)/C47,"--")</f>
        <v>--</v>
      </c>
      <c r="E47" s="10">
        <v>1</v>
      </c>
      <c r="F47" s="10"/>
      <c r="G47" s="40" t="str">
        <f t="shared" ref="G47" si="28">IF(F47&gt;0,(E47-F47)/F47,"--")</f>
        <v>--</v>
      </c>
      <c r="H47" s="10">
        <v>1</v>
      </c>
      <c r="I47" s="10"/>
      <c r="J47" s="40" t="str">
        <f t="shared" ref="J47" si="29">IF(I47&gt;0,(H47-I47)/I47,"--")</f>
        <v>--</v>
      </c>
      <c r="K47" s="10">
        <v>0</v>
      </c>
      <c r="L47" s="10"/>
      <c r="M47" s="40" t="str">
        <f t="shared" ref="M47" si="30">IF(L47&gt;0,(K47-L47)/L47,"--")</f>
        <v>--</v>
      </c>
    </row>
    <row r="48" spans="1:13" x14ac:dyDescent="0.2">
      <c r="A48" s="28" t="s">
        <v>23</v>
      </c>
      <c r="B48" s="36"/>
      <c r="C48" s="36"/>
      <c r="D48" s="36"/>
      <c r="E48" s="36"/>
      <c r="F48" s="36"/>
      <c r="G48" s="36"/>
      <c r="H48" s="36"/>
      <c r="I48" s="36"/>
      <c r="J48" s="33"/>
      <c r="K48" s="16"/>
      <c r="L48" s="16"/>
      <c r="M48" s="17"/>
    </row>
    <row r="49" spans="1:13" x14ac:dyDescent="0.2">
      <c r="A49" s="13" t="s">
        <v>14</v>
      </c>
      <c r="B49" s="31">
        <v>2759</v>
      </c>
      <c r="C49" s="31">
        <v>3044</v>
      </c>
      <c r="D49" s="40">
        <f t="shared" ref="D49:D51" si="31">IF(C49&gt;0,(B49-C49)/C49,"--")</f>
        <v>-9.3626806833114321E-2</v>
      </c>
      <c r="E49" s="10">
        <v>218</v>
      </c>
      <c r="F49" s="10">
        <v>634</v>
      </c>
      <c r="G49" s="40">
        <f t="shared" ref="G49:G51" si="32">IF(F49&gt;0,(E49-F49)/F49,"--")</f>
        <v>-0.65615141955835965</v>
      </c>
      <c r="H49" s="10">
        <v>96</v>
      </c>
      <c r="I49" s="10">
        <v>65</v>
      </c>
      <c r="J49" s="40">
        <f t="shared" ref="J49:J51" si="33">IF(I49&gt;0,(H49-I49)/I49,"--")</f>
        <v>0.47692307692307695</v>
      </c>
      <c r="K49" s="10">
        <v>0</v>
      </c>
      <c r="L49" s="10">
        <v>0</v>
      </c>
      <c r="M49" s="40" t="str">
        <f t="shared" si="23"/>
        <v>--</v>
      </c>
    </row>
    <row r="50" spans="1:13" x14ac:dyDescent="0.2">
      <c r="A50" s="13" t="s">
        <v>15</v>
      </c>
      <c r="B50" s="10">
        <v>1293</v>
      </c>
      <c r="C50" s="10">
        <v>1155</v>
      </c>
      <c r="D50" s="40">
        <f t="shared" si="31"/>
        <v>0.11948051948051948</v>
      </c>
      <c r="E50" s="10">
        <v>34</v>
      </c>
      <c r="F50" s="10">
        <v>51</v>
      </c>
      <c r="G50" s="40">
        <f t="shared" si="32"/>
        <v>-0.33333333333333331</v>
      </c>
      <c r="H50" s="10">
        <v>15</v>
      </c>
      <c r="I50" s="10">
        <v>21</v>
      </c>
      <c r="J50" s="40">
        <f t="shared" si="33"/>
        <v>-0.2857142857142857</v>
      </c>
      <c r="K50" s="10">
        <v>0</v>
      </c>
      <c r="L50" s="10">
        <v>0</v>
      </c>
      <c r="M50" s="40" t="str">
        <f t="shared" si="23"/>
        <v>--</v>
      </c>
    </row>
    <row r="51" spans="1:13" x14ac:dyDescent="0.2">
      <c r="A51" s="13" t="s">
        <v>10</v>
      </c>
      <c r="B51" s="10">
        <v>1585</v>
      </c>
      <c r="C51" s="10">
        <v>1659</v>
      </c>
      <c r="D51" s="40">
        <f t="shared" si="31"/>
        <v>-4.4605183845690177E-2</v>
      </c>
      <c r="E51" s="10">
        <v>197</v>
      </c>
      <c r="F51" s="10">
        <v>170</v>
      </c>
      <c r="G51" s="40">
        <f t="shared" si="32"/>
        <v>0.1588235294117647</v>
      </c>
      <c r="H51" s="10">
        <v>178</v>
      </c>
      <c r="I51" s="10">
        <v>145</v>
      </c>
      <c r="J51" s="40">
        <f t="shared" si="33"/>
        <v>0.22758620689655173</v>
      </c>
      <c r="K51" s="10">
        <v>0</v>
      </c>
      <c r="L51" s="10">
        <v>0</v>
      </c>
      <c r="M51" s="40" t="str">
        <f t="shared" si="23"/>
        <v>--</v>
      </c>
    </row>
    <row r="52" spans="1:13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"/>
      <c r="L52" s="5"/>
      <c r="M52" s="5"/>
    </row>
  </sheetData>
  <mergeCells count="2">
    <mergeCell ref="A10:M10"/>
    <mergeCell ref="A31:M31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&amp;C&amp;"Arial,Bold"&amp;14Autumn 2016 UW Seattle ICORA Admissions Report (June Numbers)</oddHeader>
    <evenHeader>&amp;C&amp;"Arial,Bold"&amp;14Autumn 2013 UW Seattle ICORA Enrollment Report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47</v>
      </c>
      <c r="D2" s="9"/>
      <c r="E2" s="9" t="s">
        <v>46</v>
      </c>
      <c r="F2" s="9" t="s">
        <v>47</v>
      </c>
      <c r="G2" s="9"/>
      <c r="H2" s="9" t="s">
        <v>46</v>
      </c>
      <c r="I2" s="9" t="s">
        <v>47</v>
      </c>
      <c r="J2" s="10"/>
      <c r="K2" s="9" t="s">
        <v>46</v>
      </c>
      <c r="L2" s="9" t="s">
        <v>47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1851</v>
      </c>
      <c r="C5" s="4">
        <v>1566</v>
      </c>
      <c r="D5" s="40">
        <f t="shared" ref="D5:D8" si="0">IF(C5&gt;0,(B5-C5)/C5,"--")</f>
        <v>0.18199233716475097</v>
      </c>
      <c r="E5" s="10">
        <v>1534</v>
      </c>
      <c r="F5" s="10">
        <v>1293</v>
      </c>
      <c r="G5" s="40">
        <f t="shared" ref="G5:G6" si="1">IF(F5&gt;0,(E5-F5)/F5,"--")</f>
        <v>0.18638824439288476</v>
      </c>
      <c r="H5" s="10">
        <v>556</v>
      </c>
      <c r="I5" s="10">
        <v>478</v>
      </c>
      <c r="J5" s="40">
        <f t="shared" ref="J5:J6" si="2">IF(I5&gt;0,(H5-I5)/I5,"--")</f>
        <v>0.16317991631799164</v>
      </c>
      <c r="K5" s="10">
        <v>0</v>
      </c>
      <c r="L5" s="10">
        <v>0</v>
      </c>
      <c r="M5" s="40" t="str">
        <f t="shared" ref="M5:M8" si="3">IF(L5&gt;0,(K5-L5)/L5,"--")</f>
        <v>--</v>
      </c>
    </row>
    <row r="6" spans="1:13" x14ac:dyDescent="0.2">
      <c r="A6" s="10" t="s">
        <v>4</v>
      </c>
      <c r="B6" s="4">
        <v>1549</v>
      </c>
      <c r="C6" s="4">
        <v>1528</v>
      </c>
      <c r="D6" s="40">
        <f t="shared" si="0"/>
        <v>1.37434554973822E-2</v>
      </c>
      <c r="E6" s="10">
        <v>1098</v>
      </c>
      <c r="F6" s="10">
        <v>1092</v>
      </c>
      <c r="G6" s="40">
        <f t="shared" si="1"/>
        <v>5.4945054945054949E-3</v>
      </c>
      <c r="H6" s="10">
        <v>734</v>
      </c>
      <c r="I6" s="10">
        <v>738</v>
      </c>
      <c r="J6" s="40">
        <f t="shared" si="2"/>
        <v>-5.4200542005420054E-3</v>
      </c>
      <c r="K6" s="10">
        <v>0</v>
      </c>
      <c r="L6" s="10">
        <v>0</v>
      </c>
      <c r="M6" s="40" t="str">
        <f t="shared" si="3"/>
        <v>--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3400</v>
      </c>
      <c r="C8" s="21">
        <f>SUM(C5:C6)</f>
        <v>3094</v>
      </c>
      <c r="D8" s="40">
        <f t="shared" si="0"/>
        <v>9.8901098901098897E-2</v>
      </c>
      <c r="E8" s="21">
        <f t="shared" ref="E8:F8" si="4">SUM(E5:E6)</f>
        <v>2632</v>
      </c>
      <c r="F8" s="21">
        <f t="shared" si="4"/>
        <v>2385</v>
      </c>
      <c r="G8" s="40">
        <f t="shared" ref="G8" si="5">IF(F8&gt;0,(E8-F8)/F8,"--")</f>
        <v>0.10356394129979035</v>
      </c>
      <c r="H8" s="21">
        <f t="shared" ref="H8:I8" si="6">SUM(H5:H6)</f>
        <v>1290</v>
      </c>
      <c r="I8" s="21">
        <f t="shared" si="6"/>
        <v>1216</v>
      </c>
      <c r="J8" s="40">
        <f t="shared" ref="J8" si="7">IF(I8&gt;0,(H8-I8)/I8,"--")</f>
        <v>6.0855263157894739E-2</v>
      </c>
      <c r="K8" s="10">
        <f>IF(ISNUMBER(K5),SUM(K5:K6),K6)</f>
        <v>0</v>
      </c>
      <c r="L8" s="10">
        <f>IF(ISNUMBER(L5),SUM(L5:L6),L6)</f>
        <v>0</v>
      </c>
      <c r="M8" s="40" t="str">
        <f t="shared" si="3"/>
        <v>--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x14ac:dyDescent="0.2">
      <c r="A11" s="8"/>
      <c r="B11" s="9" t="s">
        <v>46</v>
      </c>
      <c r="C11" s="9" t="s">
        <v>47</v>
      </c>
      <c r="D11" s="9"/>
      <c r="E11" s="9" t="s">
        <v>46</v>
      </c>
      <c r="F11" s="9" t="s">
        <v>47</v>
      </c>
      <c r="G11" s="9"/>
      <c r="H11" s="9" t="s">
        <v>46</v>
      </c>
      <c r="I11" s="9" t="s">
        <v>47</v>
      </c>
      <c r="J11" s="10"/>
      <c r="K11" s="9" t="s">
        <v>46</v>
      </c>
      <c r="L11" s="9" t="s">
        <v>47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22</v>
      </c>
      <c r="C14" s="37">
        <v>11</v>
      </c>
      <c r="D14" s="40">
        <f>IF(C14&gt;0,(B14-C14)/C14,"--")</f>
        <v>1</v>
      </c>
      <c r="E14" s="37">
        <v>17</v>
      </c>
      <c r="F14" s="37">
        <v>9</v>
      </c>
      <c r="G14" s="40">
        <f>IF(F14&gt;0,(E14-F14)/F14,"--")</f>
        <v>0.88888888888888884</v>
      </c>
      <c r="H14" s="37">
        <v>6</v>
      </c>
      <c r="I14" s="37">
        <v>3</v>
      </c>
      <c r="J14" s="40">
        <f>IF(I14&gt;0,(H14-I14)/I14,"--")</f>
        <v>1</v>
      </c>
      <c r="K14" s="10">
        <v>0</v>
      </c>
      <c r="L14" s="10">
        <v>0</v>
      </c>
      <c r="M14" s="40" t="str">
        <f>IF(L14&gt;0,(K14-L14)/L14,"--")</f>
        <v>--</v>
      </c>
    </row>
    <row r="15" spans="1:13" x14ac:dyDescent="0.2">
      <c r="A15" s="2" t="s">
        <v>8</v>
      </c>
      <c r="B15" s="37">
        <v>467</v>
      </c>
      <c r="C15" s="37">
        <v>403</v>
      </c>
      <c r="D15" s="40">
        <f>IF(C15&gt;0,(B15-C15)/C15,"--")</f>
        <v>0.15880893300248139</v>
      </c>
      <c r="E15" s="37">
        <v>414</v>
      </c>
      <c r="F15" s="37">
        <v>366</v>
      </c>
      <c r="G15" s="40">
        <f>IF(F15&gt;0,(E15-F15)/F15,"--")</f>
        <v>0.13114754098360656</v>
      </c>
      <c r="H15" s="37">
        <v>123</v>
      </c>
      <c r="I15" s="37">
        <v>118</v>
      </c>
      <c r="J15" s="40">
        <f>IF(I15&gt;0,(H15-I15)/I15,"--")</f>
        <v>4.2372881355932202E-2</v>
      </c>
      <c r="K15" s="10">
        <v>0</v>
      </c>
      <c r="L15" s="10">
        <v>0</v>
      </c>
      <c r="M15" s="40" t="str">
        <f>IF(L15&gt;0,(K15-L15)/L15,"--")</f>
        <v>--</v>
      </c>
    </row>
    <row r="16" spans="1:13" x14ac:dyDescent="0.2">
      <c r="A16" s="2" t="s">
        <v>26</v>
      </c>
      <c r="B16" s="37">
        <v>175</v>
      </c>
      <c r="C16" s="37">
        <v>164</v>
      </c>
      <c r="D16" s="40">
        <f t="shared" ref="D16:D22" si="8">IF(C16&gt;0,(B16-C16)/C16,"--")</f>
        <v>6.7073170731707321E-2</v>
      </c>
      <c r="E16" s="37">
        <v>130</v>
      </c>
      <c r="F16" s="37">
        <v>113</v>
      </c>
      <c r="G16" s="40">
        <f t="shared" ref="G16:G22" si="9">IF(F16&gt;0,(E16-F16)/F16,"--")</f>
        <v>0.15044247787610621</v>
      </c>
      <c r="H16" s="37">
        <v>43</v>
      </c>
      <c r="I16" s="37">
        <v>43</v>
      </c>
      <c r="J16" s="40">
        <f t="shared" ref="J16:J22" si="10">IF(I16&gt;0,(H16-I16)/I16,"--")</f>
        <v>0</v>
      </c>
      <c r="K16" s="10">
        <v>0</v>
      </c>
      <c r="L16" s="10">
        <v>0</v>
      </c>
      <c r="M16" s="40" t="str">
        <f t="shared" ref="M16:M22" si="11">IF(L16&gt;0,(K16-L16)/L16,"--")</f>
        <v>--</v>
      </c>
    </row>
    <row r="17" spans="1:13" x14ac:dyDescent="0.2">
      <c r="A17" s="3" t="s">
        <v>20</v>
      </c>
      <c r="B17" s="37">
        <v>32</v>
      </c>
      <c r="C17" s="37">
        <v>31</v>
      </c>
      <c r="D17" s="40">
        <f t="shared" si="8"/>
        <v>3.2258064516129031E-2</v>
      </c>
      <c r="E17" s="37">
        <v>23</v>
      </c>
      <c r="F17" s="37">
        <v>25</v>
      </c>
      <c r="G17" s="40">
        <f t="shared" si="9"/>
        <v>-0.08</v>
      </c>
      <c r="H17" s="37">
        <v>14</v>
      </c>
      <c r="I17" s="37">
        <v>10</v>
      </c>
      <c r="J17" s="40">
        <f t="shared" si="10"/>
        <v>0.4</v>
      </c>
      <c r="K17" s="10">
        <v>0</v>
      </c>
      <c r="L17" s="13">
        <v>0</v>
      </c>
      <c r="M17" s="40" t="str">
        <f t="shared" si="11"/>
        <v>--</v>
      </c>
    </row>
    <row r="18" spans="1:13" x14ac:dyDescent="0.2">
      <c r="A18" s="3" t="s">
        <v>21</v>
      </c>
      <c r="B18" s="37">
        <v>526</v>
      </c>
      <c r="C18" s="37">
        <v>448</v>
      </c>
      <c r="D18" s="40">
        <f t="shared" si="8"/>
        <v>0.17410714285714285</v>
      </c>
      <c r="E18" s="37">
        <v>455</v>
      </c>
      <c r="F18" s="37">
        <v>385</v>
      </c>
      <c r="G18" s="40">
        <f t="shared" si="9"/>
        <v>0.18181818181818182</v>
      </c>
      <c r="H18" s="37">
        <v>192</v>
      </c>
      <c r="I18" s="37">
        <v>164</v>
      </c>
      <c r="J18" s="40">
        <f t="shared" si="10"/>
        <v>0.17073170731707318</v>
      </c>
      <c r="K18" s="10">
        <v>0</v>
      </c>
      <c r="L18" s="10">
        <v>0</v>
      </c>
      <c r="M18" s="40" t="str">
        <f t="shared" si="11"/>
        <v>--</v>
      </c>
    </row>
    <row r="19" spans="1:13" x14ac:dyDescent="0.2">
      <c r="A19" s="3" t="s">
        <v>22</v>
      </c>
      <c r="B19" s="37">
        <v>172</v>
      </c>
      <c r="C19" s="37">
        <v>141</v>
      </c>
      <c r="D19" s="40">
        <f t="shared" si="8"/>
        <v>0.21985815602836881</v>
      </c>
      <c r="E19" s="37">
        <v>145</v>
      </c>
      <c r="F19" s="37">
        <v>113</v>
      </c>
      <c r="G19" s="40">
        <f t="shared" si="9"/>
        <v>0.2831858407079646</v>
      </c>
      <c r="H19" s="37">
        <v>55</v>
      </c>
      <c r="I19" s="37">
        <v>48</v>
      </c>
      <c r="J19" s="40">
        <f t="shared" si="10"/>
        <v>0.14583333333333334</v>
      </c>
      <c r="K19" s="10">
        <v>0</v>
      </c>
      <c r="L19" s="10">
        <v>0</v>
      </c>
      <c r="M19" s="40" t="str">
        <f t="shared" si="11"/>
        <v>--</v>
      </c>
    </row>
    <row r="20" spans="1:13" x14ac:dyDescent="0.2">
      <c r="A20" s="3" t="s">
        <v>9</v>
      </c>
      <c r="B20" s="10">
        <v>332</v>
      </c>
      <c r="C20" s="10">
        <v>275</v>
      </c>
      <c r="D20" s="40">
        <f t="shared" si="8"/>
        <v>0.20727272727272728</v>
      </c>
      <c r="E20" s="10">
        <v>278</v>
      </c>
      <c r="F20" s="10">
        <v>226</v>
      </c>
      <c r="G20" s="40">
        <f t="shared" si="9"/>
        <v>0.23008849557522124</v>
      </c>
      <c r="H20" s="10">
        <v>108</v>
      </c>
      <c r="I20" s="10">
        <v>82</v>
      </c>
      <c r="J20" s="40">
        <f t="shared" si="10"/>
        <v>0.31707317073170732</v>
      </c>
      <c r="K20" s="10">
        <v>0</v>
      </c>
      <c r="L20" s="10">
        <v>0</v>
      </c>
      <c r="M20" s="40" t="str">
        <f t="shared" si="11"/>
        <v>--</v>
      </c>
    </row>
    <row r="21" spans="1:13" x14ac:dyDescent="0.2">
      <c r="A21" s="3" t="s">
        <v>10</v>
      </c>
      <c r="B21" s="37">
        <v>97</v>
      </c>
      <c r="C21" s="37">
        <v>79</v>
      </c>
      <c r="D21" s="40">
        <f t="shared" si="8"/>
        <v>0.22784810126582278</v>
      </c>
      <c r="E21" s="37">
        <v>53</v>
      </c>
      <c r="F21" s="37">
        <v>44</v>
      </c>
      <c r="G21" s="40">
        <f t="shared" si="9"/>
        <v>0.20454545454545456</v>
      </c>
      <c r="H21" s="37">
        <v>8</v>
      </c>
      <c r="I21" s="37">
        <v>6</v>
      </c>
      <c r="J21" s="40">
        <f t="shared" si="10"/>
        <v>0.33333333333333331</v>
      </c>
      <c r="K21" s="10">
        <v>0</v>
      </c>
      <c r="L21" s="10">
        <v>0</v>
      </c>
      <c r="M21" s="40" t="str">
        <f t="shared" si="11"/>
        <v>--</v>
      </c>
    </row>
    <row r="22" spans="1:13" x14ac:dyDescent="0.2">
      <c r="A22" s="3" t="s">
        <v>24</v>
      </c>
      <c r="B22" s="37">
        <v>28</v>
      </c>
      <c r="C22" s="37">
        <v>14</v>
      </c>
      <c r="D22" s="40">
        <f t="shared" si="8"/>
        <v>1</v>
      </c>
      <c r="E22" s="37">
        <v>19</v>
      </c>
      <c r="F22" s="37">
        <v>12</v>
      </c>
      <c r="G22" s="40">
        <f t="shared" si="9"/>
        <v>0.58333333333333337</v>
      </c>
      <c r="H22" s="37">
        <v>7</v>
      </c>
      <c r="I22" s="37">
        <v>4</v>
      </c>
      <c r="J22" s="40">
        <f t="shared" si="10"/>
        <v>0.75</v>
      </c>
      <c r="K22" s="10">
        <v>0</v>
      </c>
      <c r="L22" s="10">
        <v>0</v>
      </c>
      <c r="M22" s="40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1066</v>
      </c>
      <c r="C24" s="31">
        <v>950</v>
      </c>
      <c r="D24" s="40">
        <f t="shared" ref="D24:D25" si="12">IF(C24&gt;0,(B24-C24)/C24,"--")</f>
        <v>0.12210526315789473</v>
      </c>
      <c r="E24" s="10">
        <v>902</v>
      </c>
      <c r="F24" s="10">
        <v>803</v>
      </c>
      <c r="G24" s="40">
        <f t="shared" ref="G24:G25" si="13">IF(F24&gt;0,(E24-F24)/F24,"--")</f>
        <v>0.12328767123287671</v>
      </c>
      <c r="H24" s="10">
        <v>321</v>
      </c>
      <c r="I24" s="10">
        <v>290</v>
      </c>
      <c r="J24" s="40">
        <f t="shared" ref="J24:J25" si="14">IF(I24&gt;0,(H24-I24)/I24,"--")</f>
        <v>0.10689655172413794</v>
      </c>
      <c r="K24" s="10">
        <v>0</v>
      </c>
      <c r="L24" s="10">
        <v>0</v>
      </c>
      <c r="M24" s="40" t="str">
        <f t="shared" ref="M24:M25" si="15">IF(L24&gt;0,(K24-L24)/L24,"--")</f>
        <v>--</v>
      </c>
    </row>
    <row r="25" spans="1:13" x14ac:dyDescent="0.2">
      <c r="A25" s="13" t="s">
        <v>11</v>
      </c>
      <c r="B25" s="31">
        <v>785</v>
      </c>
      <c r="C25" s="31">
        <v>616</v>
      </c>
      <c r="D25" s="40">
        <f t="shared" si="12"/>
        <v>0.27435064935064934</v>
      </c>
      <c r="E25" s="10">
        <v>632</v>
      </c>
      <c r="F25" s="10">
        <v>490</v>
      </c>
      <c r="G25" s="40">
        <f t="shared" si="13"/>
        <v>0.28979591836734692</v>
      </c>
      <c r="H25" s="10">
        <v>235</v>
      </c>
      <c r="I25" s="10">
        <v>188</v>
      </c>
      <c r="J25" s="40">
        <f t="shared" si="14"/>
        <v>0.25</v>
      </c>
      <c r="K25" s="10">
        <v>0</v>
      </c>
      <c r="L25" s="10">
        <v>0</v>
      </c>
      <c r="M25" s="40" t="str">
        <f t="shared" si="15"/>
        <v>--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1493</v>
      </c>
      <c r="C27" s="31">
        <v>1330</v>
      </c>
      <c r="D27" s="40">
        <f t="shared" ref="D27:D29" si="16">IF(C27&gt;0,(B27-C27)/C27,"--")</f>
        <v>0.12255639097744361</v>
      </c>
      <c r="E27" s="31">
        <v>1265</v>
      </c>
      <c r="F27" s="31">
        <v>1129</v>
      </c>
      <c r="G27" s="40">
        <f t="shared" ref="G27:G29" si="17">IF(F27&gt;0,(E27-F27)/F27,"--")</f>
        <v>0.12046058458813109</v>
      </c>
      <c r="H27" s="10">
        <v>509</v>
      </c>
      <c r="I27" s="10">
        <v>451</v>
      </c>
      <c r="J27" s="40">
        <f t="shared" ref="J27:J29" si="18">IF(I27&gt;0,(H27-I27)/I27,"--")</f>
        <v>0.12860310421286031</v>
      </c>
      <c r="K27" s="10">
        <v>0</v>
      </c>
      <c r="L27" s="10">
        <v>0</v>
      </c>
      <c r="M27" s="40" t="str">
        <f t="shared" ref="M27:M29" si="19">IF(L27&gt;0,(K27-L27)/L27,"--")</f>
        <v>--</v>
      </c>
    </row>
    <row r="28" spans="1:13" x14ac:dyDescent="0.2">
      <c r="A28" s="13" t="s">
        <v>15</v>
      </c>
      <c r="B28" s="10">
        <v>261</v>
      </c>
      <c r="C28" s="10">
        <v>157</v>
      </c>
      <c r="D28" s="40">
        <f t="shared" si="16"/>
        <v>0.66242038216560506</v>
      </c>
      <c r="E28" s="10">
        <v>216</v>
      </c>
      <c r="F28" s="10">
        <v>120</v>
      </c>
      <c r="G28" s="40">
        <f t="shared" si="17"/>
        <v>0.8</v>
      </c>
      <c r="H28" s="10">
        <v>39</v>
      </c>
      <c r="I28" s="10">
        <v>21</v>
      </c>
      <c r="J28" s="40">
        <f t="shared" si="18"/>
        <v>0.8571428571428571</v>
      </c>
      <c r="K28" s="10">
        <v>0</v>
      </c>
      <c r="L28" s="10">
        <v>0</v>
      </c>
      <c r="M28" s="40" t="str">
        <f t="shared" si="19"/>
        <v>--</v>
      </c>
    </row>
    <row r="29" spans="1:13" x14ac:dyDescent="0.2">
      <c r="A29" s="13" t="s">
        <v>10</v>
      </c>
      <c r="B29" s="10">
        <v>97</v>
      </c>
      <c r="C29" s="10">
        <v>79</v>
      </c>
      <c r="D29" s="40">
        <f t="shared" si="16"/>
        <v>0.22784810126582278</v>
      </c>
      <c r="E29" s="10">
        <v>53</v>
      </c>
      <c r="F29" s="10">
        <v>44</v>
      </c>
      <c r="G29" s="40">
        <f t="shared" si="17"/>
        <v>0.20454545454545456</v>
      </c>
      <c r="H29" s="10">
        <v>8</v>
      </c>
      <c r="I29" s="10">
        <v>6</v>
      </c>
      <c r="J29" s="40">
        <f t="shared" si="18"/>
        <v>0.33333333333333331</v>
      </c>
      <c r="K29" s="10">
        <v>0</v>
      </c>
      <c r="L29" s="10">
        <v>0</v>
      </c>
      <c r="M29" s="40" t="str">
        <f t="shared" si="19"/>
        <v>--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x14ac:dyDescent="0.2">
      <c r="A32" s="8"/>
      <c r="B32" s="9" t="s">
        <v>46</v>
      </c>
      <c r="C32" s="9" t="s">
        <v>47</v>
      </c>
      <c r="D32" s="9"/>
      <c r="E32" s="9" t="s">
        <v>46</v>
      </c>
      <c r="F32" s="9" t="s">
        <v>47</v>
      </c>
      <c r="G32" s="9"/>
      <c r="H32" s="9" t="s">
        <v>46</v>
      </c>
      <c r="I32" s="9" t="s">
        <v>47</v>
      </c>
      <c r="J32" s="10"/>
      <c r="K32" s="9" t="s">
        <v>46</v>
      </c>
      <c r="L32" s="9" t="s">
        <v>47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11</v>
      </c>
      <c r="C35" s="37">
        <v>18</v>
      </c>
      <c r="D35" s="40">
        <f>IF(C35&gt;0,(B35-C35)/C35,"--")</f>
        <v>-0.3888888888888889</v>
      </c>
      <c r="E35" s="37">
        <v>8</v>
      </c>
      <c r="F35" s="37">
        <v>9</v>
      </c>
      <c r="G35" s="40">
        <f>IF(F35&gt;0,(E35-F35)/F35,"--")</f>
        <v>-0.1111111111111111</v>
      </c>
      <c r="H35" s="37">
        <v>7</v>
      </c>
      <c r="I35" s="37">
        <v>3</v>
      </c>
      <c r="J35" s="40">
        <f>IF(I35&gt;0,(H35-I35)/I35,"--")</f>
        <v>1.3333333333333333</v>
      </c>
      <c r="K35" s="10">
        <v>0</v>
      </c>
      <c r="L35" s="10">
        <v>0</v>
      </c>
      <c r="M35" s="40" t="str">
        <f>IF(L35&gt;0,(K35-L35)/L35,"--")</f>
        <v>--</v>
      </c>
    </row>
    <row r="36" spans="1:13" x14ac:dyDescent="0.2">
      <c r="A36" s="2" t="s">
        <v>8</v>
      </c>
      <c r="B36" s="37">
        <v>217</v>
      </c>
      <c r="C36" s="37">
        <v>218</v>
      </c>
      <c r="D36" s="40">
        <f>IF(C36&gt;0,(B36-C36)/C36,"--")</f>
        <v>-4.5871559633027525E-3</v>
      </c>
      <c r="E36" s="37">
        <v>165</v>
      </c>
      <c r="F36" s="37">
        <v>168</v>
      </c>
      <c r="G36" s="40">
        <f>IF(F36&gt;0,(E36-F36)/F36,"--")</f>
        <v>-1.7857142857142856E-2</v>
      </c>
      <c r="H36" s="37">
        <v>110</v>
      </c>
      <c r="I36" s="37">
        <v>114</v>
      </c>
      <c r="J36" s="40">
        <f>IF(I36&gt;0,(H36-I36)/I36,"--")</f>
        <v>-3.5087719298245612E-2</v>
      </c>
      <c r="K36" s="10">
        <v>0</v>
      </c>
      <c r="L36" s="10">
        <v>0</v>
      </c>
      <c r="M36" s="40" t="str">
        <f>IF(L36&gt;0,(K36-L36)/L36,"--")</f>
        <v>--</v>
      </c>
    </row>
    <row r="37" spans="1:13" x14ac:dyDescent="0.2">
      <c r="A37" s="2" t="s">
        <v>26</v>
      </c>
      <c r="B37" s="37">
        <v>120</v>
      </c>
      <c r="C37" s="37">
        <v>130</v>
      </c>
      <c r="D37" s="40">
        <f t="shared" ref="D37:D43" si="20">IF(C37&gt;0,(B37-C37)/C37,"--")</f>
        <v>-7.6923076923076927E-2</v>
      </c>
      <c r="E37" s="37">
        <v>65</v>
      </c>
      <c r="F37" s="37">
        <v>68</v>
      </c>
      <c r="G37" s="40">
        <f t="shared" ref="G37:G43" si="21">IF(F37&gt;0,(E37-F37)/F37,"--")</f>
        <v>-4.4117647058823532E-2</v>
      </c>
      <c r="H37" s="37">
        <v>40</v>
      </c>
      <c r="I37" s="37">
        <v>52</v>
      </c>
      <c r="J37" s="40">
        <f t="shared" ref="J37:J43" si="22">IF(I37&gt;0,(H37-I37)/I37,"--")</f>
        <v>-0.23076923076923078</v>
      </c>
      <c r="K37" s="10">
        <v>0</v>
      </c>
      <c r="L37" s="10">
        <v>0</v>
      </c>
      <c r="M37" s="40" t="str">
        <f t="shared" ref="M37:M51" si="23">IF(L37&gt;0,(K37-L37)/L37,"--")</f>
        <v>--</v>
      </c>
    </row>
    <row r="38" spans="1:13" x14ac:dyDescent="0.2">
      <c r="A38" s="3" t="s">
        <v>20</v>
      </c>
      <c r="B38" s="37">
        <v>19</v>
      </c>
      <c r="C38" s="37">
        <v>17</v>
      </c>
      <c r="D38" s="40">
        <f t="shared" si="20"/>
        <v>0.11764705882352941</v>
      </c>
      <c r="E38" s="37">
        <v>13</v>
      </c>
      <c r="F38" s="37">
        <v>11</v>
      </c>
      <c r="G38" s="40">
        <f t="shared" si="21"/>
        <v>0.18181818181818182</v>
      </c>
      <c r="H38" s="37">
        <v>8</v>
      </c>
      <c r="I38" s="37">
        <v>6</v>
      </c>
      <c r="J38" s="40">
        <f t="shared" si="22"/>
        <v>0.33333333333333331</v>
      </c>
      <c r="K38" s="13">
        <v>0</v>
      </c>
      <c r="L38" s="13">
        <v>0</v>
      </c>
      <c r="M38" s="40" t="str">
        <f t="shared" si="23"/>
        <v>--</v>
      </c>
    </row>
    <row r="39" spans="1:13" x14ac:dyDescent="0.2">
      <c r="A39" s="3" t="s">
        <v>21</v>
      </c>
      <c r="B39" s="37">
        <v>638</v>
      </c>
      <c r="C39" s="37">
        <v>691</v>
      </c>
      <c r="D39" s="40">
        <f t="shared" si="20"/>
        <v>-7.6700434153400873E-2</v>
      </c>
      <c r="E39" s="37">
        <v>465</v>
      </c>
      <c r="F39" s="37">
        <v>506</v>
      </c>
      <c r="G39" s="40">
        <f t="shared" si="21"/>
        <v>-8.1027667984189727E-2</v>
      </c>
      <c r="H39" s="37">
        <v>335</v>
      </c>
      <c r="I39" s="37">
        <v>339</v>
      </c>
      <c r="J39" s="40">
        <f t="shared" si="22"/>
        <v>-1.1799410029498525E-2</v>
      </c>
      <c r="K39" s="10">
        <v>0</v>
      </c>
      <c r="L39" s="10">
        <v>0</v>
      </c>
      <c r="M39" s="40" t="str">
        <f t="shared" si="23"/>
        <v>--</v>
      </c>
    </row>
    <row r="40" spans="1:13" x14ac:dyDescent="0.2">
      <c r="A40" s="3" t="s">
        <v>22</v>
      </c>
      <c r="B40" s="37">
        <v>123</v>
      </c>
      <c r="C40" s="37">
        <v>112</v>
      </c>
      <c r="D40" s="40">
        <f t="shared" si="20"/>
        <v>9.8214285714285712E-2</v>
      </c>
      <c r="E40" s="37">
        <v>95</v>
      </c>
      <c r="F40" s="37">
        <v>80</v>
      </c>
      <c r="G40" s="40">
        <f t="shared" si="21"/>
        <v>0.1875</v>
      </c>
      <c r="H40" s="37">
        <v>67</v>
      </c>
      <c r="I40" s="37">
        <v>59</v>
      </c>
      <c r="J40" s="40">
        <f t="shared" si="22"/>
        <v>0.13559322033898305</v>
      </c>
      <c r="K40" s="10">
        <v>0</v>
      </c>
      <c r="L40" s="10">
        <v>0</v>
      </c>
      <c r="M40" s="40" t="str">
        <f t="shared" si="23"/>
        <v>--</v>
      </c>
    </row>
    <row r="41" spans="1:13" x14ac:dyDescent="0.2">
      <c r="A41" s="3" t="s">
        <v>9</v>
      </c>
      <c r="B41" s="10">
        <v>191</v>
      </c>
      <c r="C41" s="10">
        <v>142</v>
      </c>
      <c r="D41" s="40">
        <f t="shared" si="20"/>
        <v>0.34507042253521125</v>
      </c>
      <c r="E41" s="10">
        <v>138</v>
      </c>
      <c r="F41" s="10">
        <v>105</v>
      </c>
      <c r="G41" s="40">
        <f t="shared" si="21"/>
        <v>0.31428571428571428</v>
      </c>
      <c r="H41" s="10">
        <v>93</v>
      </c>
      <c r="I41" s="10">
        <v>81</v>
      </c>
      <c r="J41" s="40">
        <f t="shared" si="22"/>
        <v>0.14814814814814814</v>
      </c>
      <c r="K41" s="10">
        <v>0</v>
      </c>
      <c r="L41" s="10">
        <v>0</v>
      </c>
      <c r="M41" s="40" t="str">
        <f t="shared" si="23"/>
        <v>--</v>
      </c>
    </row>
    <row r="42" spans="1:13" x14ac:dyDescent="0.2">
      <c r="A42" s="3" t="s">
        <v>10</v>
      </c>
      <c r="B42" s="37">
        <v>191</v>
      </c>
      <c r="C42" s="37">
        <v>182</v>
      </c>
      <c r="D42" s="40">
        <f t="shared" si="20"/>
        <v>4.9450549450549448E-2</v>
      </c>
      <c r="E42" s="10">
        <v>129</v>
      </c>
      <c r="F42" s="10">
        <v>134</v>
      </c>
      <c r="G42" s="40">
        <f t="shared" si="21"/>
        <v>-3.7313432835820892E-2</v>
      </c>
      <c r="H42" s="10">
        <v>58</v>
      </c>
      <c r="I42" s="10">
        <v>79</v>
      </c>
      <c r="J42" s="40">
        <f t="shared" si="22"/>
        <v>-0.26582278481012656</v>
      </c>
      <c r="K42" s="10">
        <v>0</v>
      </c>
      <c r="L42" s="10">
        <v>0</v>
      </c>
      <c r="M42" s="40" t="str">
        <f t="shared" si="23"/>
        <v>--</v>
      </c>
    </row>
    <row r="43" spans="1:13" x14ac:dyDescent="0.2">
      <c r="A43" s="3" t="s">
        <v>24</v>
      </c>
      <c r="B43" s="37">
        <v>39</v>
      </c>
      <c r="C43" s="37">
        <v>18</v>
      </c>
      <c r="D43" s="40">
        <f t="shared" si="20"/>
        <v>1.1666666666666667</v>
      </c>
      <c r="E43" s="10">
        <v>20</v>
      </c>
      <c r="F43" s="10">
        <v>11</v>
      </c>
      <c r="G43" s="40">
        <f t="shared" si="21"/>
        <v>0.81818181818181823</v>
      </c>
      <c r="H43" s="10">
        <v>16</v>
      </c>
      <c r="I43" s="10">
        <v>5</v>
      </c>
      <c r="J43" s="40">
        <f t="shared" si="22"/>
        <v>2.2000000000000002</v>
      </c>
      <c r="K43" s="10">
        <v>0</v>
      </c>
      <c r="L43" s="10">
        <v>0</v>
      </c>
      <c r="M43" s="40" t="str">
        <f t="shared" si="23"/>
        <v>--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860</v>
      </c>
      <c r="C45" s="37">
        <v>808</v>
      </c>
      <c r="D45" s="40">
        <f t="shared" ref="D45:D46" si="24">IF(C45&gt;0,(B45-C45)/C45,"--")</f>
        <v>6.4356435643564358E-2</v>
      </c>
      <c r="E45" s="10">
        <v>623</v>
      </c>
      <c r="F45" s="10">
        <v>581</v>
      </c>
      <c r="G45" s="40">
        <f t="shared" ref="G45:G46" si="25">IF(F45&gt;0,(E45-F45)/F45,"--")</f>
        <v>7.2289156626506021E-2</v>
      </c>
      <c r="H45" s="10">
        <v>422</v>
      </c>
      <c r="I45" s="10">
        <v>395</v>
      </c>
      <c r="J45" s="40">
        <f t="shared" ref="J45:J46" si="26">IF(I45&gt;0,(H45-I45)/I45,"--")</f>
        <v>6.8354430379746839E-2</v>
      </c>
      <c r="K45" s="10">
        <v>0</v>
      </c>
      <c r="L45" s="10">
        <v>0</v>
      </c>
      <c r="M45" s="40" t="str">
        <f t="shared" si="23"/>
        <v>--</v>
      </c>
    </row>
    <row r="46" spans="1:13" x14ac:dyDescent="0.2">
      <c r="A46" s="13" t="s">
        <v>11</v>
      </c>
      <c r="B46" s="37">
        <v>688</v>
      </c>
      <c r="C46" s="37">
        <v>720</v>
      </c>
      <c r="D46" s="40">
        <f t="shared" si="24"/>
        <v>-4.4444444444444446E-2</v>
      </c>
      <c r="E46" s="10">
        <v>474</v>
      </c>
      <c r="F46" s="10">
        <v>511</v>
      </c>
      <c r="G46" s="40">
        <f t="shared" si="25"/>
        <v>-7.2407045009784732E-2</v>
      </c>
      <c r="H46" s="10">
        <v>312</v>
      </c>
      <c r="I46" s="10">
        <v>343</v>
      </c>
      <c r="J46" s="40">
        <f t="shared" si="26"/>
        <v>-9.0379008746355682E-2</v>
      </c>
      <c r="K46" s="10">
        <v>0</v>
      </c>
      <c r="L46" s="10">
        <v>0</v>
      </c>
      <c r="M46" s="40" t="str">
        <f t="shared" si="23"/>
        <v>--</v>
      </c>
    </row>
    <row r="47" spans="1:13" x14ac:dyDescent="0.2">
      <c r="A47" s="13" t="s">
        <v>48</v>
      </c>
      <c r="B47" s="37">
        <v>1</v>
      </c>
      <c r="C47" s="37"/>
      <c r="D47" s="40" t="str">
        <f t="shared" ref="D47" si="27">IF(C47&gt;0,(B47-C47)/C47,"--")</f>
        <v>--</v>
      </c>
      <c r="E47" s="10">
        <v>1</v>
      </c>
      <c r="F47" s="10"/>
      <c r="G47" s="40" t="str">
        <f t="shared" ref="G47" si="28">IF(F47&gt;0,(E47-F47)/F47,"--")</f>
        <v>--</v>
      </c>
      <c r="H47" s="10">
        <v>0</v>
      </c>
      <c r="I47" s="10"/>
      <c r="J47" s="40" t="str">
        <f t="shared" ref="J47" si="29">IF(I47&gt;0,(H47-I47)/I47,"--")</f>
        <v>--</v>
      </c>
      <c r="K47" s="10">
        <v>0</v>
      </c>
      <c r="L47" s="10"/>
      <c r="M47" s="40" t="str">
        <f t="shared" ref="M47" si="30">IF(L47&gt;0,(K47-L47)/L47,"--")</f>
        <v>--</v>
      </c>
    </row>
    <row r="48" spans="1:13" x14ac:dyDescent="0.2">
      <c r="A48" s="28" t="s">
        <v>23</v>
      </c>
      <c r="B48" s="36"/>
      <c r="C48" s="36"/>
      <c r="D48" s="36"/>
      <c r="E48" s="36"/>
      <c r="F48" s="36"/>
      <c r="G48" s="36"/>
      <c r="H48" s="36"/>
      <c r="I48" s="36"/>
      <c r="J48" s="33"/>
      <c r="K48" s="16"/>
      <c r="L48" s="16"/>
      <c r="M48" s="17"/>
    </row>
    <row r="49" spans="1:13" x14ac:dyDescent="0.2">
      <c r="A49" s="13" t="s">
        <v>14</v>
      </c>
      <c r="B49" s="31">
        <v>1208</v>
      </c>
      <c r="C49" s="31">
        <v>1222</v>
      </c>
      <c r="D49" s="40">
        <f t="shared" ref="D49:D51" si="31">IF(C49&gt;0,(B49-C49)/C49,"--")</f>
        <v>-1.1456628477905073E-2</v>
      </c>
      <c r="E49" s="10">
        <v>892</v>
      </c>
      <c r="F49" s="10">
        <v>898</v>
      </c>
      <c r="G49" s="40">
        <f t="shared" ref="G49:G51" si="32">IF(F49&gt;0,(E49-F49)/F49,"--")</f>
        <v>-6.6815144766146995E-3</v>
      </c>
      <c r="H49" s="10">
        <v>626</v>
      </c>
      <c r="I49" s="10">
        <v>628</v>
      </c>
      <c r="J49" s="40">
        <f t="shared" ref="J49:J51" si="33">IF(I49&gt;0,(H49-I49)/I49,"--")</f>
        <v>-3.1847133757961785E-3</v>
      </c>
      <c r="K49" s="10">
        <v>0</v>
      </c>
      <c r="L49" s="10">
        <v>0</v>
      </c>
      <c r="M49" s="40" t="str">
        <f t="shared" si="23"/>
        <v>--</v>
      </c>
    </row>
    <row r="50" spans="1:13" x14ac:dyDescent="0.2">
      <c r="A50" s="13" t="s">
        <v>15</v>
      </c>
      <c r="B50" s="10">
        <v>150</v>
      </c>
      <c r="C50" s="10">
        <v>124</v>
      </c>
      <c r="D50" s="40">
        <f t="shared" si="31"/>
        <v>0.20967741935483872</v>
      </c>
      <c r="E50" s="10">
        <v>77</v>
      </c>
      <c r="F50" s="10">
        <v>60</v>
      </c>
      <c r="G50" s="40">
        <f t="shared" si="32"/>
        <v>0.28333333333333333</v>
      </c>
      <c r="H50" s="10">
        <v>50</v>
      </c>
      <c r="I50" s="10">
        <v>31</v>
      </c>
      <c r="J50" s="40">
        <f t="shared" si="33"/>
        <v>0.61290322580645162</v>
      </c>
      <c r="K50" s="10">
        <v>0</v>
      </c>
      <c r="L50" s="10">
        <v>0</v>
      </c>
      <c r="M50" s="40" t="str">
        <f t="shared" si="23"/>
        <v>--</v>
      </c>
    </row>
    <row r="51" spans="1:13" x14ac:dyDescent="0.2">
      <c r="A51" s="13" t="s">
        <v>10</v>
      </c>
      <c r="B51" s="10">
        <v>191</v>
      </c>
      <c r="C51" s="10">
        <v>182</v>
      </c>
      <c r="D51" s="40">
        <f t="shared" si="31"/>
        <v>4.9450549450549448E-2</v>
      </c>
      <c r="E51" s="10">
        <v>129</v>
      </c>
      <c r="F51" s="10">
        <v>134</v>
      </c>
      <c r="G51" s="40">
        <f t="shared" si="32"/>
        <v>-3.7313432835820892E-2</v>
      </c>
      <c r="H51" s="10">
        <v>58</v>
      </c>
      <c r="I51" s="10">
        <v>79</v>
      </c>
      <c r="J51" s="40">
        <f t="shared" si="33"/>
        <v>-0.26582278481012656</v>
      </c>
      <c r="K51" s="10">
        <v>0</v>
      </c>
      <c r="L51" s="10">
        <v>0</v>
      </c>
      <c r="M51" s="40" t="str">
        <f t="shared" si="23"/>
        <v>--</v>
      </c>
    </row>
    <row r="52" spans="1:13" s="1" customFormat="1" ht="17.25" customHeight="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"/>
      <c r="L52" s="5"/>
      <c r="M52" s="5"/>
    </row>
  </sheetData>
  <mergeCells count="2">
    <mergeCell ref="A10:M10"/>
    <mergeCell ref="A31:M31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&amp;C&amp;"Arial,Bold"&amp;14Autumn 2016 UW Tacoma ICORA Admissions Report (June Numbers)</oddHeader>
    <evenHeader>&amp;C&amp;"Arial,Bold"&amp;14Autumn 2013 UW Tacoma ICORA Enrollment Report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UW Bothell</vt:lpstr>
      <vt:lpstr>UW Seattle</vt:lpstr>
      <vt:lpstr>UW Tacoma</vt:lpstr>
      <vt:lpstr>UW Bothell (Fall)</vt:lpstr>
      <vt:lpstr>UW Seattle (Fall)</vt:lpstr>
      <vt:lpstr>UW Tacoma (Fall)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Erin Guthrie</cp:lastModifiedBy>
  <cp:lastPrinted>2013-06-19T23:22:19Z</cp:lastPrinted>
  <dcterms:created xsi:type="dcterms:W3CDTF">2011-06-23T21:16:50Z</dcterms:created>
  <dcterms:modified xsi:type="dcterms:W3CDTF">2016-06-20T19:08:36Z</dcterms:modified>
</cp:coreProperties>
</file>