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opb\USERS\Kyle Schoenfeld\Sharepoint requests\Request 493 - ICORA Winter 2016\"/>
    </mc:Choice>
  </mc:AlternateContent>
  <bookViews>
    <workbookView xWindow="75" yWindow="90" windowWidth="22920" windowHeight="12315"/>
  </bookViews>
  <sheets>
    <sheet name="UW Bothell" sheetId="1" r:id="rId1"/>
    <sheet name="UW Seattle" sheetId="2" r:id="rId2"/>
    <sheet name="UW Tacoma" sheetId="3" r:id="rId3"/>
    <sheet name="UW Bothell (Fall)" sheetId="7" r:id="rId4"/>
    <sheet name="UW Seattle (Fall)" sheetId="8" r:id="rId5"/>
    <sheet name="UW Tacoma (Fall)" sheetId="9" r:id="rId6"/>
  </sheets>
  <calcPr calcId="152511"/>
</workbook>
</file>

<file path=xl/calcChain.xml><?xml version="1.0" encoding="utf-8"?>
<calcChain xmlns="http://schemas.openxmlformats.org/spreadsheetml/2006/main">
  <c r="M50" i="9" l="1"/>
  <c r="J50" i="9"/>
  <c r="G50" i="9"/>
  <c r="D50" i="9"/>
  <c r="M49" i="9"/>
  <c r="J49" i="9"/>
  <c r="G49" i="9"/>
  <c r="D49" i="9"/>
  <c r="M48" i="9"/>
  <c r="J48" i="9"/>
  <c r="G48" i="9"/>
  <c r="D48" i="9"/>
  <c r="M46" i="9"/>
  <c r="J46" i="9"/>
  <c r="G46" i="9"/>
  <c r="D46" i="9"/>
  <c r="M45" i="9"/>
  <c r="J45" i="9"/>
  <c r="G45" i="9"/>
  <c r="D45" i="9"/>
  <c r="M43" i="9"/>
  <c r="J43" i="9"/>
  <c r="G43" i="9"/>
  <c r="D43" i="9"/>
  <c r="M42" i="9"/>
  <c r="J42" i="9"/>
  <c r="G42" i="9"/>
  <c r="D42" i="9"/>
  <c r="M41" i="9"/>
  <c r="J41" i="9"/>
  <c r="G41" i="9"/>
  <c r="D41" i="9"/>
  <c r="M40" i="9"/>
  <c r="J40" i="9"/>
  <c r="G40" i="9"/>
  <c r="D40" i="9"/>
  <c r="M39" i="9"/>
  <c r="J39" i="9"/>
  <c r="G39" i="9"/>
  <c r="D39" i="9"/>
  <c r="M38" i="9"/>
  <c r="J38" i="9"/>
  <c r="G38" i="9"/>
  <c r="D38" i="9"/>
  <c r="M37" i="9"/>
  <c r="J37" i="9"/>
  <c r="G37" i="9"/>
  <c r="D37" i="9"/>
  <c r="M36" i="9"/>
  <c r="J36" i="9"/>
  <c r="G36" i="9"/>
  <c r="D36" i="9"/>
  <c r="M35" i="9"/>
  <c r="J35" i="9"/>
  <c r="G35" i="9"/>
  <c r="D35" i="9"/>
  <c r="M29" i="9"/>
  <c r="J29" i="9"/>
  <c r="G29" i="9"/>
  <c r="D29" i="9"/>
  <c r="M28" i="9"/>
  <c r="J28" i="9"/>
  <c r="G28" i="9"/>
  <c r="D28" i="9"/>
  <c r="M27" i="9"/>
  <c r="J27" i="9"/>
  <c r="G27" i="9"/>
  <c r="D27" i="9"/>
  <c r="M25" i="9"/>
  <c r="J25" i="9"/>
  <c r="G25" i="9"/>
  <c r="D25" i="9"/>
  <c r="M24" i="9"/>
  <c r="J24" i="9"/>
  <c r="G24" i="9"/>
  <c r="D24" i="9"/>
  <c r="M22" i="9"/>
  <c r="J22" i="9"/>
  <c r="G22" i="9"/>
  <c r="D22" i="9"/>
  <c r="M21" i="9"/>
  <c r="J21" i="9"/>
  <c r="G21" i="9"/>
  <c r="D21" i="9"/>
  <c r="M20" i="9"/>
  <c r="J20" i="9"/>
  <c r="G20" i="9"/>
  <c r="D20" i="9"/>
  <c r="M19" i="9"/>
  <c r="J19" i="9"/>
  <c r="G19" i="9"/>
  <c r="D19" i="9"/>
  <c r="M18" i="9"/>
  <c r="J18" i="9"/>
  <c r="G18" i="9"/>
  <c r="D18" i="9"/>
  <c r="M17" i="9"/>
  <c r="J17" i="9"/>
  <c r="G17" i="9"/>
  <c r="D17" i="9"/>
  <c r="M16" i="9"/>
  <c r="J16" i="9"/>
  <c r="G16" i="9"/>
  <c r="D16" i="9"/>
  <c r="M15" i="9"/>
  <c r="J15" i="9"/>
  <c r="G15" i="9"/>
  <c r="D15" i="9"/>
  <c r="M14" i="9"/>
  <c r="J14" i="9"/>
  <c r="G14" i="9"/>
  <c r="D14" i="9"/>
  <c r="L8" i="9"/>
  <c r="M8" i="9" s="1"/>
  <c r="K8" i="9"/>
  <c r="I8" i="9"/>
  <c r="J8" i="9" s="1"/>
  <c r="H8" i="9"/>
  <c r="F8" i="9"/>
  <c r="E8" i="9"/>
  <c r="C8" i="9"/>
  <c r="D8" i="9" s="1"/>
  <c r="B8" i="9"/>
  <c r="M6" i="9"/>
  <c r="J6" i="9"/>
  <c r="G6" i="9"/>
  <c r="D6" i="9"/>
  <c r="M5" i="9"/>
  <c r="J5" i="9"/>
  <c r="G5" i="9"/>
  <c r="D5" i="9"/>
  <c r="M50" i="8"/>
  <c r="J50" i="8"/>
  <c r="G50" i="8"/>
  <c r="D50" i="8"/>
  <c r="M49" i="8"/>
  <c r="J49" i="8"/>
  <c r="G49" i="8"/>
  <c r="D49" i="8"/>
  <c r="M48" i="8"/>
  <c r="J48" i="8"/>
  <c r="G48" i="8"/>
  <c r="D48" i="8"/>
  <c r="M46" i="8"/>
  <c r="J46" i="8"/>
  <c r="G46" i="8"/>
  <c r="D46" i="8"/>
  <c r="M45" i="8"/>
  <c r="J45" i="8"/>
  <c r="G45" i="8"/>
  <c r="D45" i="8"/>
  <c r="M43" i="8"/>
  <c r="J43" i="8"/>
  <c r="G43" i="8"/>
  <c r="D43" i="8"/>
  <c r="M42" i="8"/>
  <c r="J42" i="8"/>
  <c r="G42" i="8"/>
  <c r="D42" i="8"/>
  <c r="M41" i="8"/>
  <c r="J41" i="8"/>
  <c r="G41" i="8"/>
  <c r="D41" i="8"/>
  <c r="M40" i="8"/>
  <c r="J40" i="8"/>
  <c r="G40" i="8"/>
  <c r="D40" i="8"/>
  <c r="M39" i="8"/>
  <c r="J39" i="8"/>
  <c r="G39" i="8"/>
  <c r="D39" i="8"/>
  <c r="M38" i="8"/>
  <c r="J38" i="8"/>
  <c r="G38" i="8"/>
  <c r="D38" i="8"/>
  <c r="M37" i="8"/>
  <c r="J37" i="8"/>
  <c r="G37" i="8"/>
  <c r="D37" i="8"/>
  <c r="M36" i="8"/>
  <c r="J36" i="8"/>
  <c r="G36" i="8"/>
  <c r="D36" i="8"/>
  <c r="M35" i="8"/>
  <c r="J35" i="8"/>
  <c r="G35" i="8"/>
  <c r="D35" i="8"/>
  <c r="M29" i="8"/>
  <c r="J29" i="8"/>
  <c r="G29" i="8"/>
  <c r="D29" i="8"/>
  <c r="M28" i="8"/>
  <c r="J28" i="8"/>
  <c r="G28" i="8"/>
  <c r="D28" i="8"/>
  <c r="M27" i="8"/>
  <c r="J27" i="8"/>
  <c r="G27" i="8"/>
  <c r="D27" i="8"/>
  <c r="M25" i="8"/>
  <c r="J25" i="8"/>
  <c r="G25" i="8"/>
  <c r="D25" i="8"/>
  <c r="M24" i="8"/>
  <c r="J24" i="8"/>
  <c r="G24" i="8"/>
  <c r="D24" i="8"/>
  <c r="M22" i="8"/>
  <c r="J22" i="8"/>
  <c r="G22" i="8"/>
  <c r="D22" i="8"/>
  <c r="M21" i="8"/>
  <c r="J21" i="8"/>
  <c r="G21" i="8"/>
  <c r="D21" i="8"/>
  <c r="M20" i="8"/>
  <c r="J20" i="8"/>
  <c r="G20" i="8"/>
  <c r="D20" i="8"/>
  <c r="M19" i="8"/>
  <c r="J19" i="8"/>
  <c r="G19" i="8"/>
  <c r="D19" i="8"/>
  <c r="M18" i="8"/>
  <c r="J18" i="8"/>
  <c r="G18" i="8"/>
  <c r="D18" i="8"/>
  <c r="M17" i="8"/>
  <c r="J17" i="8"/>
  <c r="G17" i="8"/>
  <c r="D17" i="8"/>
  <c r="M16" i="8"/>
  <c r="J16" i="8"/>
  <c r="G16" i="8"/>
  <c r="D16" i="8"/>
  <c r="M15" i="8"/>
  <c r="J15" i="8"/>
  <c r="G15" i="8"/>
  <c r="D15" i="8"/>
  <c r="M14" i="8"/>
  <c r="J14" i="8"/>
  <c r="G14" i="8"/>
  <c r="D14" i="8"/>
  <c r="L8" i="8"/>
  <c r="M8" i="8" s="1"/>
  <c r="K8" i="8"/>
  <c r="I8" i="8"/>
  <c r="J8" i="8" s="1"/>
  <c r="H8" i="8"/>
  <c r="F8" i="8"/>
  <c r="G8" i="8" s="1"/>
  <c r="E8" i="8"/>
  <c r="C8" i="8"/>
  <c r="D8" i="8" s="1"/>
  <c r="B8" i="8"/>
  <c r="M6" i="8"/>
  <c r="J6" i="8"/>
  <c r="G6" i="8"/>
  <c r="D6" i="8"/>
  <c r="M5" i="8"/>
  <c r="J5" i="8"/>
  <c r="G5" i="8"/>
  <c r="D5" i="8"/>
  <c r="M50" i="7"/>
  <c r="J50" i="7"/>
  <c r="G50" i="7"/>
  <c r="D50" i="7"/>
  <c r="M49" i="7"/>
  <c r="J49" i="7"/>
  <c r="G49" i="7"/>
  <c r="D49" i="7"/>
  <c r="M48" i="7"/>
  <c r="J48" i="7"/>
  <c r="G48" i="7"/>
  <c r="D48" i="7"/>
  <c r="M46" i="7"/>
  <c r="J46" i="7"/>
  <c r="G46" i="7"/>
  <c r="D46" i="7"/>
  <c r="M45" i="7"/>
  <c r="J45" i="7"/>
  <c r="G45" i="7"/>
  <c r="D45" i="7"/>
  <c r="M43" i="7"/>
  <c r="J43" i="7"/>
  <c r="G43" i="7"/>
  <c r="D43" i="7"/>
  <c r="M42" i="7"/>
  <c r="J42" i="7"/>
  <c r="G42" i="7"/>
  <c r="D42" i="7"/>
  <c r="M41" i="7"/>
  <c r="J41" i="7"/>
  <c r="G41" i="7"/>
  <c r="D41" i="7"/>
  <c r="M40" i="7"/>
  <c r="J40" i="7"/>
  <c r="G40" i="7"/>
  <c r="D40" i="7"/>
  <c r="M39" i="7"/>
  <c r="J39" i="7"/>
  <c r="G39" i="7"/>
  <c r="D39" i="7"/>
  <c r="M38" i="7"/>
  <c r="J38" i="7"/>
  <c r="G38" i="7"/>
  <c r="D38" i="7"/>
  <c r="M37" i="7"/>
  <c r="J37" i="7"/>
  <c r="G37" i="7"/>
  <c r="D37" i="7"/>
  <c r="M36" i="7"/>
  <c r="J36" i="7"/>
  <c r="G36" i="7"/>
  <c r="D36" i="7"/>
  <c r="M35" i="7"/>
  <c r="J35" i="7"/>
  <c r="G35" i="7"/>
  <c r="D35" i="7"/>
  <c r="M29" i="7"/>
  <c r="J29" i="7"/>
  <c r="G29" i="7"/>
  <c r="D29" i="7"/>
  <c r="M28" i="7"/>
  <c r="J28" i="7"/>
  <c r="G28" i="7"/>
  <c r="D28" i="7"/>
  <c r="M27" i="7"/>
  <c r="J27" i="7"/>
  <c r="G27" i="7"/>
  <c r="D27" i="7"/>
  <c r="M25" i="7"/>
  <c r="J25" i="7"/>
  <c r="G25" i="7"/>
  <c r="D25" i="7"/>
  <c r="M24" i="7"/>
  <c r="J24" i="7"/>
  <c r="G24" i="7"/>
  <c r="D24" i="7"/>
  <c r="M22" i="7"/>
  <c r="J22" i="7"/>
  <c r="G22" i="7"/>
  <c r="D22" i="7"/>
  <c r="M21" i="7"/>
  <c r="J21" i="7"/>
  <c r="G21" i="7"/>
  <c r="D21" i="7"/>
  <c r="M20" i="7"/>
  <c r="J20" i="7"/>
  <c r="G20" i="7"/>
  <c r="D20" i="7"/>
  <c r="M19" i="7"/>
  <c r="J19" i="7"/>
  <c r="G19" i="7"/>
  <c r="D19" i="7"/>
  <c r="M18" i="7"/>
  <c r="J18" i="7"/>
  <c r="G18" i="7"/>
  <c r="D18" i="7"/>
  <c r="M17" i="7"/>
  <c r="J17" i="7"/>
  <c r="G17" i="7"/>
  <c r="D17" i="7"/>
  <c r="M16" i="7"/>
  <c r="J16" i="7"/>
  <c r="G16" i="7"/>
  <c r="D16" i="7"/>
  <c r="M15" i="7"/>
  <c r="J15" i="7"/>
  <c r="G15" i="7"/>
  <c r="D15" i="7"/>
  <c r="M14" i="7"/>
  <c r="J14" i="7"/>
  <c r="G14" i="7"/>
  <c r="D14" i="7"/>
  <c r="L8" i="7"/>
  <c r="M8" i="7" s="1"/>
  <c r="K8" i="7"/>
  <c r="I8" i="7"/>
  <c r="J8" i="7" s="1"/>
  <c r="H8" i="7"/>
  <c r="F8" i="7"/>
  <c r="E8" i="7"/>
  <c r="C8" i="7"/>
  <c r="B8" i="7"/>
  <c r="M6" i="7"/>
  <c r="J6" i="7"/>
  <c r="G6" i="7"/>
  <c r="D6" i="7"/>
  <c r="M5" i="7"/>
  <c r="J5" i="7"/>
  <c r="G5" i="7"/>
  <c r="D5" i="7"/>
  <c r="G8" i="9" l="1"/>
  <c r="G8" i="7"/>
  <c r="D8" i="7"/>
  <c r="D56" i="1"/>
  <c r="G56" i="1"/>
  <c r="D57" i="1"/>
  <c r="G57" i="1"/>
  <c r="D86" i="2" l="1"/>
  <c r="D85" i="2"/>
  <c r="D84" i="2"/>
  <c r="D82" i="2"/>
  <c r="D81" i="2"/>
  <c r="D79" i="2"/>
  <c r="D78" i="2"/>
  <c r="D77" i="2"/>
  <c r="D76" i="2"/>
  <c r="D75" i="2"/>
  <c r="D74" i="2"/>
  <c r="D73" i="2"/>
  <c r="J72" i="2"/>
  <c r="D72" i="2"/>
  <c r="J71" i="2"/>
  <c r="D71" i="2"/>
  <c r="J70" i="2"/>
  <c r="D64" i="2"/>
  <c r="G64" i="2"/>
  <c r="J64" i="2"/>
  <c r="M64" i="2"/>
  <c r="M63" i="2"/>
  <c r="J63" i="2"/>
  <c r="G63" i="2"/>
  <c r="D63" i="2"/>
  <c r="M62" i="2"/>
  <c r="J62" i="2"/>
  <c r="G62" i="2"/>
  <c r="D62" i="2"/>
  <c r="M61" i="2"/>
  <c r="J61" i="2"/>
  <c r="G61" i="2"/>
  <c r="D61" i="2"/>
  <c r="M60" i="2"/>
  <c r="J60" i="2"/>
  <c r="G60" i="2"/>
  <c r="D60" i="2"/>
  <c r="M59" i="2"/>
  <c r="J59" i="2"/>
  <c r="G59" i="2"/>
  <c r="D59" i="2"/>
  <c r="M58" i="2"/>
  <c r="J58" i="2"/>
  <c r="G58" i="2"/>
  <c r="D58" i="2"/>
  <c r="M57" i="2"/>
  <c r="J57" i="2"/>
  <c r="G57" i="2"/>
  <c r="D57" i="2"/>
  <c r="M56" i="2"/>
  <c r="J56" i="2"/>
  <c r="G56" i="2"/>
  <c r="D56" i="2"/>
  <c r="M50" i="2"/>
  <c r="J50" i="2"/>
  <c r="G50" i="2"/>
  <c r="D50" i="2"/>
  <c r="M49" i="2"/>
  <c r="J49" i="2"/>
  <c r="G49" i="2"/>
  <c r="D49" i="2"/>
  <c r="M48" i="2"/>
  <c r="J48" i="2"/>
  <c r="G48" i="2"/>
  <c r="D48" i="2"/>
  <c r="M46" i="2"/>
  <c r="J46" i="2"/>
  <c r="G46" i="2"/>
  <c r="D46" i="2"/>
  <c r="M45" i="2"/>
  <c r="J45" i="2"/>
  <c r="G45" i="2"/>
  <c r="D45" i="2"/>
  <c r="M43" i="2"/>
  <c r="J43" i="2"/>
  <c r="G43" i="2"/>
  <c r="D43" i="2"/>
  <c r="M42" i="2"/>
  <c r="J42" i="2"/>
  <c r="G42" i="2"/>
  <c r="D42" i="2"/>
  <c r="M41" i="2"/>
  <c r="J41" i="2"/>
  <c r="G41" i="2"/>
  <c r="D41" i="2"/>
  <c r="M40" i="2"/>
  <c r="J40" i="2"/>
  <c r="G40" i="2"/>
  <c r="D40" i="2"/>
  <c r="M39" i="2"/>
  <c r="J39" i="2"/>
  <c r="G39" i="2"/>
  <c r="D39" i="2"/>
  <c r="M38" i="2"/>
  <c r="J38" i="2"/>
  <c r="G38" i="2"/>
  <c r="D38" i="2"/>
  <c r="M37" i="2"/>
  <c r="J37" i="2"/>
  <c r="G37" i="2"/>
  <c r="D37" i="2"/>
  <c r="M36" i="2"/>
  <c r="J36" i="2"/>
  <c r="G36" i="2"/>
  <c r="D36" i="2"/>
  <c r="M35" i="2"/>
  <c r="J35" i="2"/>
  <c r="G35" i="2"/>
  <c r="D35" i="2"/>
  <c r="M29" i="2"/>
  <c r="J29" i="2"/>
  <c r="G29" i="2"/>
  <c r="D29" i="2"/>
  <c r="M28" i="2"/>
  <c r="J28" i="2"/>
  <c r="G28" i="2"/>
  <c r="D28" i="2"/>
  <c r="M27" i="2"/>
  <c r="J27" i="2"/>
  <c r="G27" i="2"/>
  <c r="D27" i="2"/>
  <c r="M25" i="2"/>
  <c r="J25" i="2"/>
  <c r="G25" i="2"/>
  <c r="D25" i="2"/>
  <c r="M24" i="2"/>
  <c r="J24" i="2"/>
  <c r="G24" i="2"/>
  <c r="D24" i="2"/>
  <c r="M22" i="2"/>
  <c r="J22" i="2"/>
  <c r="G22" i="2"/>
  <c r="D22" i="2"/>
  <c r="M21" i="2"/>
  <c r="J21" i="2"/>
  <c r="G21" i="2"/>
  <c r="D21" i="2"/>
  <c r="M20" i="2"/>
  <c r="J20" i="2"/>
  <c r="G20" i="2"/>
  <c r="D20" i="2"/>
  <c r="M19" i="2"/>
  <c r="J19" i="2"/>
  <c r="G19" i="2"/>
  <c r="D19" i="2"/>
  <c r="M18" i="2"/>
  <c r="J18" i="2"/>
  <c r="G18" i="2"/>
  <c r="D18" i="2"/>
  <c r="M17" i="2"/>
  <c r="J17" i="2"/>
  <c r="G17" i="2"/>
  <c r="D17" i="2"/>
  <c r="M16" i="2"/>
  <c r="J16" i="2"/>
  <c r="G16" i="2"/>
  <c r="D16" i="2"/>
  <c r="M15" i="2"/>
  <c r="J15" i="2"/>
  <c r="G15" i="2"/>
  <c r="D15" i="2"/>
  <c r="M14" i="2"/>
  <c r="J14" i="2"/>
  <c r="G14" i="2"/>
  <c r="D14" i="2"/>
  <c r="L8" i="2"/>
  <c r="K8" i="2"/>
  <c r="J8" i="2"/>
  <c r="I8" i="2"/>
  <c r="H8" i="2"/>
  <c r="F8" i="2"/>
  <c r="E8" i="2"/>
  <c r="C8" i="2"/>
  <c r="B8" i="2"/>
  <c r="M6" i="2"/>
  <c r="J6" i="2"/>
  <c r="G6" i="2"/>
  <c r="D6" i="2"/>
  <c r="M5" i="2"/>
  <c r="J5" i="2"/>
  <c r="G5" i="2"/>
  <c r="D5" i="2"/>
  <c r="D85" i="3"/>
  <c r="D84" i="3"/>
  <c r="D83" i="3"/>
  <c r="D81" i="3"/>
  <c r="D80" i="3"/>
  <c r="D78" i="3"/>
  <c r="D77" i="3"/>
  <c r="D76" i="3"/>
  <c r="D75" i="3"/>
  <c r="D74" i="3"/>
  <c r="D73" i="3"/>
  <c r="D72" i="3"/>
  <c r="J71" i="3"/>
  <c r="D71" i="3"/>
  <c r="J70" i="3"/>
  <c r="D70" i="3"/>
  <c r="J69" i="3"/>
  <c r="L65" i="3"/>
  <c r="M65" i="3" s="1"/>
  <c r="K65" i="3"/>
  <c r="I65" i="3"/>
  <c r="J65" i="3" s="1"/>
  <c r="H65" i="3"/>
  <c r="F65" i="3"/>
  <c r="E65" i="3"/>
  <c r="C65" i="3"/>
  <c r="I68" i="3" s="1"/>
  <c r="B65" i="3"/>
  <c r="H68" i="3" s="1"/>
  <c r="M63" i="3"/>
  <c r="J63" i="3"/>
  <c r="G63" i="3"/>
  <c r="D63" i="3"/>
  <c r="M62" i="3"/>
  <c r="J62" i="3"/>
  <c r="G62" i="3"/>
  <c r="D62" i="3"/>
  <c r="M61" i="3"/>
  <c r="J61" i="3"/>
  <c r="G61" i="3"/>
  <c r="D61" i="3"/>
  <c r="M60" i="3"/>
  <c r="J60" i="3"/>
  <c r="G60" i="3"/>
  <c r="D60" i="3"/>
  <c r="M59" i="3"/>
  <c r="J59" i="3"/>
  <c r="G59" i="3"/>
  <c r="D59" i="3"/>
  <c r="M58" i="3"/>
  <c r="J58" i="3"/>
  <c r="G58" i="3"/>
  <c r="D58" i="3"/>
  <c r="M57" i="3"/>
  <c r="J57" i="3"/>
  <c r="G57" i="3"/>
  <c r="D57" i="3"/>
  <c r="M56" i="3"/>
  <c r="J56" i="3"/>
  <c r="G56" i="3"/>
  <c r="D56" i="3"/>
  <c r="M50" i="3"/>
  <c r="J50" i="3"/>
  <c r="G50" i="3"/>
  <c r="D50" i="3"/>
  <c r="M49" i="3"/>
  <c r="J49" i="3"/>
  <c r="G49" i="3"/>
  <c r="D49" i="3"/>
  <c r="M48" i="3"/>
  <c r="J48" i="3"/>
  <c r="G48" i="3"/>
  <c r="D48" i="3"/>
  <c r="M46" i="3"/>
  <c r="J46" i="3"/>
  <c r="G46" i="3"/>
  <c r="D46" i="3"/>
  <c r="M45" i="3"/>
  <c r="J45" i="3"/>
  <c r="G45" i="3"/>
  <c r="D45" i="3"/>
  <c r="M43" i="3"/>
  <c r="J43" i="3"/>
  <c r="G43" i="3"/>
  <c r="D43" i="3"/>
  <c r="M42" i="3"/>
  <c r="J42" i="3"/>
  <c r="G42" i="3"/>
  <c r="D42" i="3"/>
  <c r="M41" i="3"/>
  <c r="J41" i="3"/>
  <c r="G41" i="3"/>
  <c r="D41" i="3"/>
  <c r="M40" i="3"/>
  <c r="J40" i="3"/>
  <c r="G40" i="3"/>
  <c r="D40" i="3"/>
  <c r="M39" i="3"/>
  <c r="J39" i="3"/>
  <c r="G39" i="3"/>
  <c r="D39" i="3"/>
  <c r="M38" i="3"/>
  <c r="J38" i="3"/>
  <c r="G38" i="3"/>
  <c r="D38" i="3"/>
  <c r="M37" i="3"/>
  <c r="J37" i="3"/>
  <c r="G37" i="3"/>
  <c r="D37" i="3"/>
  <c r="M36" i="3"/>
  <c r="J36" i="3"/>
  <c r="G36" i="3"/>
  <c r="D36" i="3"/>
  <c r="M35" i="3"/>
  <c r="J35" i="3"/>
  <c r="G35" i="3"/>
  <c r="D35" i="3"/>
  <c r="M29" i="3"/>
  <c r="J29" i="3"/>
  <c r="G29" i="3"/>
  <c r="D29" i="3"/>
  <c r="M28" i="3"/>
  <c r="J28" i="3"/>
  <c r="G28" i="3"/>
  <c r="D28" i="3"/>
  <c r="M27" i="3"/>
  <c r="J27" i="3"/>
  <c r="G27" i="3"/>
  <c r="D27" i="3"/>
  <c r="M25" i="3"/>
  <c r="J25" i="3"/>
  <c r="G25" i="3"/>
  <c r="D25" i="3"/>
  <c r="M24" i="3"/>
  <c r="J24" i="3"/>
  <c r="G24" i="3"/>
  <c r="D24" i="3"/>
  <c r="M22" i="3"/>
  <c r="J22" i="3"/>
  <c r="G22" i="3"/>
  <c r="D22" i="3"/>
  <c r="M21" i="3"/>
  <c r="J21" i="3"/>
  <c r="G21" i="3"/>
  <c r="D21" i="3"/>
  <c r="M20" i="3"/>
  <c r="J20" i="3"/>
  <c r="G20" i="3"/>
  <c r="D20" i="3"/>
  <c r="M19" i="3"/>
  <c r="J19" i="3"/>
  <c r="G19" i="3"/>
  <c r="D19" i="3"/>
  <c r="M18" i="3"/>
  <c r="J18" i="3"/>
  <c r="G18" i="3"/>
  <c r="D18" i="3"/>
  <c r="M17" i="3"/>
  <c r="J17" i="3"/>
  <c r="G17" i="3"/>
  <c r="D17" i="3"/>
  <c r="M16" i="3"/>
  <c r="J16" i="3"/>
  <c r="G16" i="3"/>
  <c r="D16" i="3"/>
  <c r="M15" i="3"/>
  <c r="J15" i="3"/>
  <c r="G15" i="3"/>
  <c r="D15" i="3"/>
  <c r="M14" i="3"/>
  <c r="J14" i="3"/>
  <c r="G14" i="3"/>
  <c r="D14" i="3"/>
  <c r="L8" i="3"/>
  <c r="M8" i="3" s="1"/>
  <c r="K8" i="3"/>
  <c r="I8" i="3"/>
  <c r="J8" i="3" s="1"/>
  <c r="H8" i="3"/>
  <c r="F8" i="3"/>
  <c r="E8" i="3"/>
  <c r="C8" i="3"/>
  <c r="D8" i="3" s="1"/>
  <c r="B8" i="3"/>
  <c r="M6" i="3"/>
  <c r="J6" i="3"/>
  <c r="G6" i="3"/>
  <c r="D6" i="3"/>
  <c r="M5" i="3"/>
  <c r="J5" i="3"/>
  <c r="G5" i="3"/>
  <c r="D5" i="3"/>
  <c r="D85" i="1"/>
  <c r="D84" i="1"/>
  <c r="D83" i="1"/>
  <c r="D81" i="1"/>
  <c r="D80" i="1"/>
  <c r="D78" i="1"/>
  <c r="D77" i="1"/>
  <c r="D76" i="1"/>
  <c r="D75" i="1"/>
  <c r="D74" i="1"/>
  <c r="D73" i="1"/>
  <c r="D72" i="1"/>
  <c r="J71" i="1"/>
  <c r="D71" i="1"/>
  <c r="J70" i="1"/>
  <c r="D70" i="1"/>
  <c r="J69" i="1"/>
  <c r="L65" i="1"/>
  <c r="M65" i="1" s="1"/>
  <c r="K65" i="1"/>
  <c r="I65" i="1"/>
  <c r="J65" i="1" s="1"/>
  <c r="H65" i="1"/>
  <c r="F65" i="1"/>
  <c r="E65" i="1"/>
  <c r="D65" i="1"/>
  <c r="C65" i="1"/>
  <c r="B65" i="1"/>
  <c r="M63" i="1"/>
  <c r="J63" i="1"/>
  <c r="G63" i="1"/>
  <c r="D63" i="1"/>
  <c r="M62" i="1"/>
  <c r="J62" i="1"/>
  <c r="G62" i="1"/>
  <c r="D62" i="1"/>
  <c r="M61" i="1"/>
  <c r="J61" i="1"/>
  <c r="G61" i="1"/>
  <c r="D61" i="1"/>
  <c r="M60" i="1"/>
  <c r="J60" i="1"/>
  <c r="G60" i="1"/>
  <c r="D60" i="1"/>
  <c r="M59" i="1"/>
  <c r="J59" i="1"/>
  <c r="G59" i="1"/>
  <c r="D59" i="1"/>
  <c r="M58" i="1"/>
  <c r="J58" i="1"/>
  <c r="G58" i="1"/>
  <c r="D58" i="1"/>
  <c r="M57" i="1"/>
  <c r="J57" i="1"/>
  <c r="M56" i="1"/>
  <c r="J56" i="1"/>
  <c r="M50" i="1"/>
  <c r="J50" i="1"/>
  <c r="G50" i="1"/>
  <c r="D50" i="1"/>
  <c r="M49" i="1"/>
  <c r="J49" i="1"/>
  <c r="G49" i="1"/>
  <c r="D49" i="1"/>
  <c r="M48" i="1"/>
  <c r="J48" i="1"/>
  <c r="G48" i="1"/>
  <c r="D48" i="1"/>
  <c r="M46" i="1"/>
  <c r="J46" i="1"/>
  <c r="G46" i="1"/>
  <c r="D46" i="1"/>
  <c r="M45" i="1"/>
  <c r="J45" i="1"/>
  <c r="G45" i="1"/>
  <c r="D45" i="1"/>
  <c r="M43" i="1"/>
  <c r="J43" i="1"/>
  <c r="G43" i="1"/>
  <c r="D43" i="1"/>
  <c r="M42" i="1"/>
  <c r="J42" i="1"/>
  <c r="G42" i="1"/>
  <c r="D42" i="1"/>
  <c r="M41" i="1"/>
  <c r="J41" i="1"/>
  <c r="G41" i="1"/>
  <c r="D41" i="1"/>
  <c r="M40" i="1"/>
  <c r="J40" i="1"/>
  <c r="G40" i="1"/>
  <c r="D40" i="1"/>
  <c r="M39" i="1"/>
  <c r="J39" i="1"/>
  <c r="G39" i="1"/>
  <c r="D39" i="1"/>
  <c r="M38" i="1"/>
  <c r="J38" i="1"/>
  <c r="G38" i="1"/>
  <c r="D38" i="1"/>
  <c r="M37" i="1"/>
  <c r="J37" i="1"/>
  <c r="G37" i="1"/>
  <c r="D37" i="1"/>
  <c r="M36" i="1"/>
  <c r="J36" i="1"/>
  <c r="G36" i="1"/>
  <c r="D36" i="1"/>
  <c r="M35" i="1"/>
  <c r="J35" i="1"/>
  <c r="G35" i="1"/>
  <c r="D35" i="1"/>
  <c r="M29" i="1"/>
  <c r="J29" i="1"/>
  <c r="G29" i="1"/>
  <c r="D29" i="1"/>
  <c r="M28" i="1"/>
  <c r="J28" i="1"/>
  <c r="G28" i="1"/>
  <c r="D28" i="1"/>
  <c r="M27" i="1"/>
  <c r="J27" i="1"/>
  <c r="G27" i="1"/>
  <c r="D27" i="1"/>
  <c r="M25" i="1"/>
  <c r="J25" i="1"/>
  <c r="G25" i="1"/>
  <c r="D25" i="1"/>
  <c r="M24" i="1"/>
  <c r="J24" i="1"/>
  <c r="G24" i="1"/>
  <c r="D24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L8" i="1"/>
  <c r="K8" i="1"/>
  <c r="I8" i="1"/>
  <c r="J8" i="1" s="1"/>
  <c r="H8" i="1"/>
  <c r="F8" i="1"/>
  <c r="E8" i="1"/>
  <c r="C8" i="1"/>
  <c r="B8" i="1"/>
  <c r="M6" i="1"/>
  <c r="J6" i="1"/>
  <c r="G6" i="1"/>
  <c r="D6" i="1"/>
  <c r="M5" i="1"/>
  <c r="J5" i="1"/>
  <c r="G5" i="1"/>
  <c r="D5" i="1"/>
  <c r="G8" i="3" l="1"/>
  <c r="M8" i="2"/>
  <c r="G8" i="2"/>
  <c r="D8" i="2"/>
  <c r="M8" i="1"/>
  <c r="G8" i="1"/>
  <c r="D8" i="1"/>
  <c r="G65" i="3"/>
  <c r="J68" i="3"/>
  <c r="G65" i="1"/>
  <c r="D65" i="3"/>
  <c r="L66" i="2" l="1"/>
  <c r="M66" i="2" s="1"/>
  <c r="K66" i="2"/>
  <c r="I66" i="2"/>
  <c r="J66" i="2" s="1"/>
  <c r="H66" i="2"/>
  <c r="F66" i="2"/>
  <c r="G66" i="2" s="1"/>
  <c r="E66" i="2"/>
  <c r="C66" i="2"/>
  <c r="B66" i="2"/>
  <c r="H69" i="2" s="1"/>
  <c r="I68" i="1"/>
  <c r="I69" i="2" l="1"/>
  <c r="J69" i="2" s="1"/>
  <c r="D66" i="2"/>
  <c r="H68" i="1"/>
  <c r="J68" i="1" s="1"/>
</calcChain>
</file>

<file path=xl/sharedStrings.xml><?xml version="1.0" encoding="utf-8"?>
<sst xmlns="http://schemas.openxmlformats.org/spreadsheetml/2006/main" count="787" uniqueCount="48">
  <si>
    <t>Admits</t>
  </si>
  <si>
    <t>Paid</t>
  </si>
  <si>
    <t>% Change</t>
  </si>
  <si>
    <t>Freshmen</t>
  </si>
  <si>
    <t>Transfer</t>
  </si>
  <si>
    <t>Totals</t>
  </si>
  <si>
    <t>Status</t>
  </si>
  <si>
    <t>Ethnicity</t>
  </si>
  <si>
    <t>Asian American</t>
  </si>
  <si>
    <t>Hispanic</t>
  </si>
  <si>
    <t>International</t>
  </si>
  <si>
    <t>Male</t>
  </si>
  <si>
    <t>Female</t>
  </si>
  <si>
    <t>Gender</t>
  </si>
  <si>
    <t>Resident</t>
  </si>
  <si>
    <t>Nonresident</t>
  </si>
  <si>
    <t>ADMISSIONS</t>
  </si>
  <si>
    <t>Enrolled</t>
  </si>
  <si>
    <t>Apps</t>
  </si>
  <si>
    <t>American Indian/Alaskan Native</t>
  </si>
  <si>
    <t>Native Hawaiian/Pacific Islander</t>
  </si>
  <si>
    <t>White</t>
  </si>
  <si>
    <t>Two or more races</t>
  </si>
  <si>
    <t>Residency</t>
  </si>
  <si>
    <t>Unknown/Not Indicated</t>
  </si>
  <si>
    <t>Transfers</t>
  </si>
  <si>
    <t>Black or African American</t>
  </si>
  <si>
    <t>TOTAL ENROLLMENT</t>
  </si>
  <si>
    <t>Total headcount</t>
  </si>
  <si>
    <t>Continuing student headcount</t>
  </si>
  <si>
    <t>State-support headcount</t>
  </si>
  <si>
    <t>Non-U.S. resident headcount</t>
  </si>
  <si>
    <t>Sophomore</t>
  </si>
  <si>
    <t>Junior</t>
  </si>
  <si>
    <t>Senior</t>
  </si>
  <si>
    <t>Post-baccalaureate</t>
  </si>
  <si>
    <t>Non-Matric</t>
  </si>
  <si>
    <t>Grad Non-Matric</t>
  </si>
  <si>
    <t>Graduate</t>
  </si>
  <si>
    <t>Headcount</t>
  </si>
  <si>
    <t>State-reported FTE</t>
  </si>
  <si>
    <t>Fee Based FTE</t>
  </si>
  <si>
    <t>Total FTE</t>
  </si>
  <si>
    <t>Professional</t>
  </si>
  <si>
    <t>WINT 2016</t>
  </si>
  <si>
    <t>WINT 2015</t>
  </si>
  <si>
    <t>AUT 2016</t>
  </si>
  <si>
    <t>AUT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</si>
</sst>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9275B"/>
        <bgColor indexed="64"/>
      </patternFill>
    </fill>
    <fill>
      <patternFill patternType="solid">
        <fgColor rgb="FFA489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115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2" xfId="0" applyFont="1" applyFill="1" applyBorder="1"/>
    <xf numFmtId="3" fontId="4" fillId="0" borderId="2" xfId="0" applyNumberFormat="1" applyFont="1" applyBorder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4" fillId="0" borderId="1" xfId="1" applyFont="1" applyFill="1" applyBorder="1"/>
    <xf numFmtId="0" fontId="5" fillId="0" borderId="2" xfId="1" applyFont="1" applyBorder="1"/>
    <xf numFmtId="0" fontId="4" fillId="0" borderId="2" xfId="1" applyFont="1" applyBorder="1"/>
    <xf numFmtId="0" fontId="4" fillId="0" borderId="3" xfId="1" applyFont="1" applyFill="1" applyBorder="1"/>
    <xf numFmtId="0" fontId="4" fillId="0" borderId="1" xfId="1" applyFont="1" applyBorder="1"/>
    <xf numFmtId="0" fontId="4" fillId="0" borderId="2" xfId="1" applyFont="1" applyFill="1" applyBorder="1"/>
    <xf numFmtId="0" fontId="5" fillId="2" borderId="8" xfId="1" applyFont="1" applyFill="1" applyBorder="1"/>
    <xf numFmtId="0" fontId="4" fillId="2" borderId="10" xfId="1" applyFont="1" applyFill="1" applyBorder="1"/>
    <xf numFmtId="0" fontId="4" fillId="2" borderId="0" xfId="1" applyFont="1" applyFill="1" applyBorder="1"/>
    <xf numFmtId="0" fontId="4" fillId="2" borderId="5" xfId="1" applyFont="1" applyFill="1" applyBorder="1"/>
    <xf numFmtId="0" fontId="4" fillId="2" borderId="7" xfId="1" applyFont="1" applyFill="1" applyBorder="1"/>
    <xf numFmtId="0" fontId="4" fillId="2" borderId="9" xfId="1" applyFont="1" applyFill="1" applyBorder="1"/>
    <xf numFmtId="0" fontId="5" fillId="0" borderId="6" xfId="1" applyFont="1" applyBorder="1"/>
    <xf numFmtId="0" fontId="4" fillId="0" borderId="6" xfId="1" applyFont="1" applyBorder="1"/>
    <xf numFmtId="0" fontId="5" fillId="0" borderId="0" xfId="1" applyFont="1" applyBorder="1"/>
    <xf numFmtId="0" fontId="4" fillId="0" borderId="0" xfId="1" applyFont="1" applyBorder="1"/>
    <xf numFmtId="9" fontId="4" fillId="0" borderId="0" xfId="1" applyNumberFormat="1" applyFont="1" applyBorder="1"/>
    <xf numFmtId="0" fontId="4" fillId="0" borderId="6" xfId="1" applyFont="1" applyFill="1" applyBorder="1"/>
    <xf numFmtId="0" fontId="5" fillId="2" borderId="3" xfId="1" applyFont="1" applyFill="1" applyBorder="1"/>
    <xf numFmtId="0" fontId="8" fillId="0" borderId="0" xfId="0" applyFont="1"/>
    <xf numFmtId="0" fontId="5" fillId="2" borderId="4" xfId="1" applyFont="1" applyFill="1" applyBorder="1"/>
    <xf numFmtId="0" fontId="4" fillId="0" borderId="0" xfId="1" applyFont="1"/>
    <xf numFmtId="0" fontId="4" fillId="0" borderId="0" xfId="1" applyFont="1" applyFill="1"/>
    <xf numFmtId="3" fontId="4" fillId="0" borderId="2" xfId="1" applyNumberFormat="1" applyFont="1" applyBorder="1"/>
    <xf numFmtId="0" fontId="7" fillId="2" borderId="9" xfId="1" applyFont="1" applyFill="1" applyBorder="1"/>
    <xf numFmtId="0" fontId="7" fillId="2" borderId="0" xfId="1" applyFont="1" applyFill="1" applyBorder="1"/>
    <xf numFmtId="3" fontId="4" fillId="2" borderId="0" xfId="1" applyNumberFormat="1" applyFont="1" applyFill="1" applyBorder="1"/>
    <xf numFmtId="0" fontId="7" fillId="2" borderId="10" xfId="1" applyFont="1" applyFill="1" applyBorder="1"/>
    <xf numFmtId="0" fontId="7" fillId="2" borderId="0" xfId="1" applyFont="1" applyFill="1"/>
    <xf numFmtId="0" fontId="4" fillId="0" borderId="2" xfId="0" applyNumberFormat="1" applyFont="1" applyBorder="1"/>
    <xf numFmtId="0" fontId="7" fillId="2" borderId="11" xfId="1" applyFont="1" applyFill="1" applyBorder="1"/>
    <xf numFmtId="9" fontId="4" fillId="0" borderId="2" xfId="1" applyNumberFormat="1" applyFont="1" applyFill="1" applyBorder="1" applyAlignment="1">
      <alignment horizontal="right"/>
    </xf>
    <xf numFmtId="0" fontId="10" fillId="3" borderId="0" xfId="0" applyFont="1" applyFill="1" applyBorder="1"/>
    <xf numFmtId="0" fontId="10" fillId="4" borderId="0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5" fillId="0" borderId="2" xfId="0" applyFont="1" applyBorder="1"/>
    <xf numFmtId="0" fontId="7" fillId="0" borderId="2" xfId="0" applyFont="1" applyBorder="1"/>
    <xf numFmtId="0" fontId="11" fillId="0" borderId="2" xfId="0" applyFont="1" applyBorder="1"/>
    <xf numFmtId="0" fontId="4" fillId="0" borderId="6" xfId="0" applyFont="1" applyFill="1" applyBorder="1"/>
    <xf numFmtId="0" fontId="4" fillId="0" borderId="1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5" fillId="2" borderId="4" xfId="0" applyFont="1" applyFill="1" applyBorder="1"/>
    <xf numFmtId="0" fontId="7" fillId="2" borderId="12" xfId="0" applyFont="1" applyFill="1" applyBorder="1"/>
    <xf numFmtId="0" fontId="4" fillId="2" borderId="12" xfId="0" applyFont="1" applyFill="1" applyBorder="1"/>
    <xf numFmtId="0" fontId="4" fillId="2" borderId="0" xfId="0" applyFont="1" applyFill="1" applyBorder="1"/>
    <xf numFmtId="0" fontId="7" fillId="2" borderId="5" xfId="0" applyFont="1" applyFill="1" applyBorder="1"/>
    <xf numFmtId="164" fontId="4" fillId="0" borderId="6" xfId="0" applyNumberFormat="1" applyFont="1" applyFill="1" applyBorder="1"/>
    <xf numFmtId="0" fontId="4" fillId="2" borderId="4" xfId="0" applyFont="1" applyFill="1" applyBorder="1"/>
    <xf numFmtId="0" fontId="5" fillId="0" borderId="6" xfId="0" applyFont="1" applyBorder="1"/>
    <xf numFmtId="3" fontId="4" fillId="0" borderId="6" xfId="0" applyNumberFormat="1" applyFont="1" applyFill="1" applyBorder="1"/>
    <xf numFmtId="0" fontId="5" fillId="0" borderId="2" xfId="0" applyFont="1" applyFill="1" applyBorder="1"/>
    <xf numFmtId="0" fontId="4" fillId="2" borderId="13" xfId="0" applyFont="1" applyFill="1" applyBorder="1"/>
    <xf numFmtId="3" fontId="4" fillId="0" borderId="6" xfId="0" applyNumberFormat="1" applyFont="1" applyBorder="1"/>
    <xf numFmtId="3" fontId="4" fillId="0" borderId="2" xfId="0" applyNumberFormat="1" applyFont="1" applyFill="1" applyBorder="1"/>
    <xf numFmtId="0" fontId="5" fillId="2" borderId="3" xfId="0" applyFont="1" applyFill="1" applyBorder="1"/>
    <xf numFmtId="3" fontId="7" fillId="2" borderId="0" xfId="0" applyNumberFormat="1" applyFont="1" applyFill="1"/>
    <xf numFmtId="3" fontId="4" fillId="2" borderId="0" xfId="0" applyNumberFormat="1" applyFont="1" applyFill="1"/>
    <xf numFmtId="0" fontId="4" fillId="0" borderId="4" xfId="0" applyFont="1" applyFill="1" applyBorder="1"/>
    <xf numFmtId="164" fontId="4" fillId="0" borderId="6" xfId="0" applyNumberFormat="1" applyFont="1" applyFill="1" applyBorder="1" applyAlignment="1">
      <alignment horizontal="right"/>
    </xf>
    <xf numFmtId="0" fontId="10" fillId="3" borderId="0" xfId="4" applyFont="1" applyFill="1" applyBorder="1"/>
    <xf numFmtId="0" fontId="4" fillId="0" borderId="0" xfId="5" applyFont="1" applyFill="1"/>
    <xf numFmtId="0" fontId="4" fillId="0" borderId="0" xfId="5" applyFont="1"/>
    <xf numFmtId="0" fontId="4" fillId="0" borderId="0" xfId="4"/>
    <xf numFmtId="0" fontId="4" fillId="0" borderId="1" xfId="5" applyFont="1" applyFill="1" applyBorder="1"/>
    <xf numFmtId="0" fontId="5" fillId="0" borderId="2" xfId="5" applyFont="1" applyBorder="1"/>
    <xf numFmtId="0" fontId="4" fillId="0" borderId="2" xfId="5" applyFont="1" applyBorder="1"/>
    <xf numFmtId="0" fontId="4" fillId="0" borderId="3" xfId="5" applyFont="1" applyFill="1" applyBorder="1"/>
    <xf numFmtId="0" fontId="4" fillId="0" borderId="1" xfId="5" applyFont="1" applyBorder="1"/>
    <xf numFmtId="0" fontId="4" fillId="0" borderId="2" xfId="5" applyFont="1" applyFill="1" applyBorder="1"/>
    <xf numFmtId="0" fontId="5" fillId="2" borderId="8" xfId="5" applyFont="1" applyFill="1" applyBorder="1"/>
    <xf numFmtId="0" fontId="4" fillId="2" borderId="10" xfId="5" applyFont="1" applyFill="1" applyBorder="1"/>
    <xf numFmtId="0" fontId="4" fillId="2" borderId="0" xfId="5" applyFont="1" applyFill="1" applyBorder="1"/>
    <xf numFmtId="0" fontId="4" fillId="2" borderId="5" xfId="5" applyFont="1" applyFill="1" applyBorder="1"/>
    <xf numFmtId="3" fontId="4" fillId="0" borderId="2" xfId="4" applyNumberFormat="1" applyFont="1" applyBorder="1"/>
    <xf numFmtId="9" fontId="4" fillId="0" borderId="2" xfId="5" applyNumberFormat="1" applyFont="1" applyFill="1" applyBorder="1" applyAlignment="1">
      <alignment horizontal="right"/>
    </xf>
    <xf numFmtId="0" fontId="4" fillId="2" borderId="7" xfId="5" applyFont="1" applyFill="1" applyBorder="1"/>
    <xf numFmtId="0" fontId="4" fillId="2" borderId="9" xfId="5" applyFont="1" applyFill="1" applyBorder="1"/>
    <xf numFmtId="0" fontId="7" fillId="2" borderId="9" xfId="5" applyFont="1" applyFill="1" applyBorder="1"/>
    <xf numFmtId="3" fontId="4" fillId="2" borderId="0" xfId="5" applyNumberFormat="1" applyFont="1" applyFill="1" applyBorder="1"/>
    <xf numFmtId="0" fontId="5" fillId="0" borderId="6" xfId="5" applyFont="1" applyBorder="1"/>
    <xf numFmtId="0" fontId="4" fillId="0" borderId="6" xfId="5" applyFont="1" applyBorder="1"/>
    <xf numFmtId="0" fontId="5" fillId="0" borderId="0" xfId="5" applyFont="1" applyBorder="1"/>
    <xf numFmtId="0" fontId="4" fillId="0" borderId="0" xfId="5" applyFont="1" applyBorder="1"/>
    <xf numFmtId="9" fontId="4" fillId="0" borderId="0" xfId="5" applyNumberFormat="1" applyFont="1" applyBorder="1"/>
    <xf numFmtId="0" fontId="4" fillId="0" borderId="6" xfId="5" applyFont="1" applyFill="1" applyBorder="1"/>
    <xf numFmtId="0" fontId="7" fillId="2" borderId="10" xfId="5" applyFont="1" applyFill="1" applyBorder="1"/>
    <xf numFmtId="0" fontId="7" fillId="2" borderId="11" xfId="5" applyFont="1" applyFill="1" applyBorder="1"/>
    <xf numFmtId="0" fontId="4" fillId="0" borderId="2" xfId="4" applyFont="1" applyBorder="1"/>
    <xf numFmtId="0" fontId="4" fillId="0" borderId="2" xfId="4" applyNumberFormat="1" applyFont="1" applyBorder="1"/>
    <xf numFmtId="0" fontId="4" fillId="0" borderId="2" xfId="4" applyFont="1" applyFill="1" applyBorder="1"/>
    <xf numFmtId="0" fontId="5" fillId="2" borderId="3" xfId="5" applyFont="1" applyFill="1" applyBorder="1"/>
    <xf numFmtId="0" fontId="7" fillId="2" borderId="0" xfId="5" applyFont="1" applyFill="1"/>
    <xf numFmtId="0" fontId="7" fillId="2" borderId="0" xfId="5" applyFont="1" applyFill="1" applyBorder="1"/>
    <xf numFmtId="3" fontId="4" fillId="0" borderId="2" xfId="5" applyNumberFormat="1" applyFont="1" applyBorder="1"/>
    <xf numFmtId="0" fontId="8" fillId="0" borderId="0" xfId="4" applyFont="1"/>
    <xf numFmtId="0" fontId="5" fillId="2" borderId="4" xfId="5" applyFont="1" applyFill="1" applyBorder="1"/>
    <xf numFmtId="0" fontId="7" fillId="0" borderId="0" xfId="4" applyFont="1" applyFill="1" applyBorder="1"/>
    <xf numFmtId="0" fontId="7" fillId="0" borderId="0" xfId="4" applyFont="1" applyBorder="1"/>
    <xf numFmtId="0" fontId="7" fillId="0" borderId="0" xfId="4" applyFont="1"/>
    <xf numFmtId="0" fontId="4" fillId="0" borderId="0" xfId="4" applyFont="1"/>
    <xf numFmtId="0" fontId="4" fillId="0" borderId="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9" xfId="4" applyFont="1" applyBorder="1" applyAlignment="1">
      <alignment horizontal="left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Normal 5" xfId="4"/>
  </cellStyles>
  <dxfs count="11">
    <dxf>
      <font>
        <color theme="0"/>
      </font>
      <fill>
        <patternFill>
          <bgColor rgb="FFA48957"/>
        </patternFill>
      </fill>
      <border>
        <horizontal style="thin">
          <color rgb="FFA48957"/>
        </horizontal>
      </border>
    </dxf>
    <dxf>
      <font>
        <b/>
        <color theme="0"/>
      </font>
      <fill>
        <patternFill>
          <bgColor rgb="FFA48957"/>
        </patternFill>
      </fill>
      <border>
        <top/>
        <bottom/>
        <vertical/>
        <horizontal style="thin">
          <color rgb="FFA48957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7" tint="0.79998168889431442"/>
          <bgColor theme="7" tint="0.79998168889431442"/>
        </patternFill>
      </fill>
      <border>
        <top style="thin">
          <color theme="7" tint="0.39997558519241921"/>
        </top>
        <bottom style="thin">
          <color theme="7" tint="0.39997558519241921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</border>
    </dxf>
    <dxf>
      <font>
        <b/>
        <color theme="1"/>
      </font>
      <border>
        <bottom style="thin">
          <color theme="7" tint="0.79998168889431442"/>
        </bottom>
      </border>
    </dxf>
    <dxf>
      <border>
        <left style="thin">
          <color theme="7" tint="0.79998168889431442"/>
        </left>
        <right style="thin">
          <color theme="7" tint="0.79998168889431442"/>
        </right>
      </border>
    </dxf>
    <dxf>
      <fill>
        <patternFill patternType="solid">
          <fgColor theme="7" tint="0.39997558519241921"/>
          <bgColor theme="7" tint="0.39997558519241921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  <border>
        <bottom style="thin">
          <color theme="7"/>
        </bottom>
        <vertical/>
        <horizontal style="thin">
          <color rgb="FF39275B"/>
        </horizontal>
      </border>
    </dxf>
    <dxf>
      <font>
        <color theme="1"/>
      </font>
      <fill>
        <patternFill patternType="solid">
          <fgColor theme="7" tint="0.59999389629810485"/>
          <bgColor theme="7" tint="0.59999389629810485"/>
        </patternFill>
      </fill>
      <border>
        <horizontal style="thin">
          <color theme="7" tint="0.79998168889431442"/>
        </horizontal>
      </border>
    </dxf>
  </dxfs>
  <tableStyles count="1" defaultTableStyle="TableStyleMedium9" defaultPivotStyle="PivotStyleLight16">
    <tableStyle name="PivotStyleDarkPurple_UWB" table="0" count="11">
      <tableStyleElement type="wholeTable" dxfId="10"/>
      <tableStyleElement type="headerRow" dxfId="9"/>
      <tableStyleElement type="totalRow" dxfId="8"/>
      <tableStyleElement type="secondRowStripe" dxfId="7"/>
      <tableStyleElement type="secondColumnStripe" dxfId="6"/>
      <tableStyleElement type="firstSubtotalRow" dxfId="5"/>
      <tableStyleElement type="second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A48957"/>
      <color rgb="FF39275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view="pageLayout" zoomScaleNormal="100" workbookViewId="0"/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0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44</v>
      </c>
      <c r="C2" s="9" t="s">
        <v>45</v>
      </c>
      <c r="D2" s="9"/>
      <c r="E2" s="9" t="s">
        <v>44</v>
      </c>
      <c r="F2" s="9" t="s">
        <v>45</v>
      </c>
      <c r="G2" s="9"/>
      <c r="H2" s="9" t="s">
        <v>44</v>
      </c>
      <c r="I2" s="9" t="s">
        <v>45</v>
      </c>
      <c r="J2" s="10"/>
      <c r="K2" s="9" t="s">
        <v>44</v>
      </c>
      <c r="L2" s="9" t="s">
        <v>45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96</v>
      </c>
      <c r="C5" s="4">
        <v>77</v>
      </c>
      <c r="D5" s="39">
        <f t="shared" ref="D5:D8" si="0">IF(C5&gt;0,(B5-C5)/C5,"--")</f>
        <v>0.24675324675324675</v>
      </c>
      <c r="E5" s="10">
        <v>28</v>
      </c>
      <c r="F5" s="10">
        <v>33</v>
      </c>
      <c r="G5" s="39">
        <f t="shared" ref="G5:G6" si="1">IF(F5&gt;0,(E5-F5)/F5,"--")</f>
        <v>-0.15151515151515152</v>
      </c>
      <c r="H5" s="10">
        <v>24</v>
      </c>
      <c r="I5" s="10">
        <v>26</v>
      </c>
      <c r="J5" s="39">
        <f t="shared" ref="J5:J6" si="2">IF(I5&gt;0,(H5-I5)/I5,"--")</f>
        <v>-7.6923076923076927E-2</v>
      </c>
      <c r="K5" s="10">
        <v>19</v>
      </c>
      <c r="L5" s="10">
        <v>19</v>
      </c>
      <c r="M5" s="39">
        <f t="shared" ref="M5:M8" si="3">IF(L5&gt;0,(K5-L5)/L5,"--")</f>
        <v>0</v>
      </c>
    </row>
    <row r="6" spans="1:13" x14ac:dyDescent="0.2">
      <c r="A6" s="10" t="s">
        <v>4</v>
      </c>
      <c r="B6" s="4">
        <v>745</v>
      </c>
      <c r="C6" s="4">
        <v>672</v>
      </c>
      <c r="D6" s="39">
        <f t="shared" si="0"/>
        <v>0.10863095238095238</v>
      </c>
      <c r="E6" s="10">
        <v>413</v>
      </c>
      <c r="F6" s="10">
        <v>370</v>
      </c>
      <c r="G6" s="39">
        <f t="shared" si="1"/>
        <v>0.11621621621621622</v>
      </c>
      <c r="H6" s="10">
        <v>306</v>
      </c>
      <c r="I6" s="10">
        <v>291</v>
      </c>
      <c r="J6" s="39">
        <f t="shared" si="2"/>
        <v>5.1546391752577317E-2</v>
      </c>
      <c r="K6" s="10">
        <v>288</v>
      </c>
      <c r="L6" s="10">
        <v>251</v>
      </c>
      <c r="M6" s="39">
        <f t="shared" si="3"/>
        <v>0.14741035856573706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841</v>
      </c>
      <c r="C8" s="21">
        <f>SUM(C5:C6)</f>
        <v>749</v>
      </c>
      <c r="D8" s="39">
        <f t="shared" si="0"/>
        <v>0.12283044058744993</v>
      </c>
      <c r="E8" s="21">
        <f t="shared" ref="E8:F8" si="4">SUM(E5:E6)</f>
        <v>441</v>
      </c>
      <c r="F8" s="21">
        <f t="shared" si="4"/>
        <v>403</v>
      </c>
      <c r="G8" s="39">
        <f t="shared" ref="G8" si="5">IF(F8&gt;0,(E8-F8)/F8,"--")</f>
        <v>9.4292803970223327E-2</v>
      </c>
      <c r="H8" s="21">
        <f t="shared" ref="H8:I8" si="6">SUM(H5:H6)</f>
        <v>330</v>
      </c>
      <c r="I8" s="21">
        <f t="shared" si="6"/>
        <v>317</v>
      </c>
      <c r="J8" s="39">
        <f t="shared" ref="J8" si="7">IF(I8&gt;0,(H8-I8)/I8,"--")</f>
        <v>4.1009463722397478E-2</v>
      </c>
      <c r="K8" s="10">
        <f>IF(ISNUMBER(K5),SUM(K5:K6),K6)</f>
        <v>307</v>
      </c>
      <c r="L8" s="10">
        <f>IF(ISNUMBER(L5),SUM(L5:L6),L6)</f>
        <v>270</v>
      </c>
      <c r="M8" s="39">
        <f t="shared" si="3"/>
        <v>0.13703703703703704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111" t="s">
        <v>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1:13" x14ac:dyDescent="0.2">
      <c r="A11" s="8"/>
      <c r="B11" s="9" t="s">
        <v>44</v>
      </c>
      <c r="C11" s="9" t="s">
        <v>45</v>
      </c>
      <c r="D11" s="9"/>
      <c r="E11" s="9" t="s">
        <v>44</v>
      </c>
      <c r="F11" s="9" t="s">
        <v>45</v>
      </c>
      <c r="G11" s="9"/>
      <c r="H11" s="9" t="s">
        <v>44</v>
      </c>
      <c r="I11" s="9" t="s">
        <v>45</v>
      </c>
      <c r="J11" s="10"/>
      <c r="K11" s="9" t="s">
        <v>44</v>
      </c>
      <c r="L11" s="9" t="s">
        <v>45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/>
      <c r="C14" s="37"/>
      <c r="D14" s="39" t="str">
        <f>IF(C14&gt;0,(B14-C14)/C14,"--")</f>
        <v>--</v>
      </c>
      <c r="E14" s="37"/>
      <c r="F14" s="37"/>
      <c r="G14" s="39" t="str">
        <f>IF(F14&gt;0,(E14-F14)/F14,"--")</f>
        <v>--</v>
      </c>
      <c r="H14" s="37"/>
      <c r="I14" s="37"/>
      <c r="J14" s="39" t="str">
        <f>IF(I14&gt;0,(H14-I14)/I14,"--")</f>
        <v>--</v>
      </c>
      <c r="K14" s="10"/>
      <c r="L14" s="10"/>
      <c r="M14" s="39" t="str">
        <f>IF(L14&gt;0,(K14-L14)/L14,"--")</f>
        <v>--</v>
      </c>
    </row>
    <row r="15" spans="1:13" x14ac:dyDescent="0.2">
      <c r="A15" s="2" t="s">
        <v>8</v>
      </c>
      <c r="B15" s="37">
        <v>19</v>
      </c>
      <c r="C15" s="37">
        <v>15</v>
      </c>
      <c r="D15" s="39">
        <f>IF(C15&gt;0,(B15-C15)/C15,"--")</f>
        <v>0.26666666666666666</v>
      </c>
      <c r="E15" s="37">
        <v>4</v>
      </c>
      <c r="F15" s="37">
        <v>1</v>
      </c>
      <c r="G15" s="39">
        <f>IF(F15&gt;0,(E15-F15)/F15,"--")</f>
        <v>3</v>
      </c>
      <c r="H15" s="37">
        <v>4</v>
      </c>
      <c r="I15" s="37">
        <v>1</v>
      </c>
      <c r="J15" s="39">
        <f>IF(I15&gt;0,(H15-I15)/I15,"--")</f>
        <v>3</v>
      </c>
      <c r="K15" s="10">
        <v>4</v>
      </c>
      <c r="L15" s="10">
        <v>0</v>
      </c>
      <c r="M15" s="39" t="str">
        <f>IF(L15&gt;0,(K15-L15)/L15,"--")</f>
        <v>--</v>
      </c>
    </row>
    <row r="16" spans="1:13" x14ac:dyDescent="0.2">
      <c r="A16" s="2" t="s">
        <v>26</v>
      </c>
      <c r="B16" s="37">
        <v>9</v>
      </c>
      <c r="C16" s="37">
        <v>5</v>
      </c>
      <c r="D16" s="39">
        <f t="shared" ref="D16:D22" si="8">IF(C16&gt;0,(B16-C16)/C16,"--")</f>
        <v>0.8</v>
      </c>
      <c r="E16" s="37">
        <v>0</v>
      </c>
      <c r="F16" s="37">
        <v>2</v>
      </c>
      <c r="G16" s="39">
        <f t="shared" ref="G16:G22" si="9">IF(F16&gt;0,(E16-F16)/F16,"--")</f>
        <v>-1</v>
      </c>
      <c r="H16" s="37">
        <v>0</v>
      </c>
      <c r="I16" s="37">
        <v>2</v>
      </c>
      <c r="J16" s="39">
        <f t="shared" ref="J16:J22" si="10">IF(I16&gt;0,(H16-I16)/I16,"--")</f>
        <v>-1</v>
      </c>
      <c r="K16" s="10">
        <v>0</v>
      </c>
      <c r="L16" s="10">
        <v>2</v>
      </c>
      <c r="M16" s="39">
        <f t="shared" ref="M16:M22" si="11">IF(L16&gt;0,(K16-L16)/L16,"--")</f>
        <v>-1</v>
      </c>
    </row>
    <row r="17" spans="1:13" x14ac:dyDescent="0.2">
      <c r="A17" s="3" t="s">
        <v>20</v>
      </c>
      <c r="B17" s="37"/>
      <c r="C17" s="37">
        <v>1</v>
      </c>
      <c r="D17" s="39">
        <f t="shared" si="8"/>
        <v>-1</v>
      </c>
      <c r="E17" s="37"/>
      <c r="F17" s="37">
        <v>0</v>
      </c>
      <c r="G17" s="39" t="str">
        <f t="shared" si="9"/>
        <v>--</v>
      </c>
      <c r="H17" s="37"/>
      <c r="I17" s="37">
        <v>0</v>
      </c>
      <c r="J17" s="39" t="str">
        <f t="shared" si="10"/>
        <v>--</v>
      </c>
      <c r="K17" s="10"/>
      <c r="L17" s="13">
        <v>0</v>
      </c>
      <c r="M17" s="39" t="str">
        <f t="shared" si="11"/>
        <v>--</v>
      </c>
    </row>
    <row r="18" spans="1:13" x14ac:dyDescent="0.2">
      <c r="A18" s="3" t="s">
        <v>21</v>
      </c>
      <c r="B18" s="37">
        <v>28</v>
      </c>
      <c r="C18" s="37">
        <v>16</v>
      </c>
      <c r="D18" s="39">
        <f t="shared" si="8"/>
        <v>0.75</v>
      </c>
      <c r="E18" s="37">
        <v>11</v>
      </c>
      <c r="F18" s="37">
        <v>5</v>
      </c>
      <c r="G18" s="39">
        <f t="shared" si="9"/>
        <v>1.2</v>
      </c>
      <c r="H18" s="37">
        <v>10</v>
      </c>
      <c r="I18" s="37">
        <v>5</v>
      </c>
      <c r="J18" s="39">
        <f t="shared" si="10"/>
        <v>1</v>
      </c>
      <c r="K18" s="10">
        <v>6</v>
      </c>
      <c r="L18" s="10">
        <v>4</v>
      </c>
      <c r="M18" s="39">
        <f t="shared" si="11"/>
        <v>0.5</v>
      </c>
    </row>
    <row r="19" spans="1:13" x14ac:dyDescent="0.2">
      <c r="A19" s="3" t="s">
        <v>22</v>
      </c>
      <c r="B19" s="37">
        <v>6</v>
      </c>
      <c r="C19" s="37">
        <v>6</v>
      </c>
      <c r="D19" s="39">
        <f t="shared" si="8"/>
        <v>0</v>
      </c>
      <c r="E19" s="37">
        <v>2</v>
      </c>
      <c r="F19" s="37">
        <v>3</v>
      </c>
      <c r="G19" s="39">
        <f t="shared" si="9"/>
        <v>-0.33333333333333331</v>
      </c>
      <c r="H19" s="37">
        <v>2</v>
      </c>
      <c r="I19" s="37">
        <v>1</v>
      </c>
      <c r="J19" s="39">
        <f t="shared" si="10"/>
        <v>1</v>
      </c>
      <c r="K19" s="10">
        <v>2</v>
      </c>
      <c r="L19" s="10">
        <v>1</v>
      </c>
      <c r="M19" s="39">
        <f t="shared" si="11"/>
        <v>1</v>
      </c>
    </row>
    <row r="20" spans="1:13" x14ac:dyDescent="0.2">
      <c r="A20" s="3" t="s">
        <v>9</v>
      </c>
      <c r="B20" s="10">
        <v>9</v>
      </c>
      <c r="C20" s="10">
        <v>6</v>
      </c>
      <c r="D20" s="39">
        <f t="shared" si="8"/>
        <v>0.5</v>
      </c>
      <c r="E20" s="10">
        <v>2</v>
      </c>
      <c r="F20" s="10">
        <v>5</v>
      </c>
      <c r="G20" s="39">
        <f t="shared" si="9"/>
        <v>-0.6</v>
      </c>
      <c r="H20" s="10">
        <v>2</v>
      </c>
      <c r="I20" s="10">
        <v>4</v>
      </c>
      <c r="J20" s="39">
        <f t="shared" si="10"/>
        <v>-0.5</v>
      </c>
      <c r="K20" s="10">
        <v>2</v>
      </c>
      <c r="L20" s="10">
        <v>3</v>
      </c>
      <c r="M20" s="39">
        <f t="shared" si="11"/>
        <v>-0.33333333333333331</v>
      </c>
    </row>
    <row r="21" spans="1:13" x14ac:dyDescent="0.2">
      <c r="A21" s="3" t="s">
        <v>10</v>
      </c>
      <c r="B21" s="37">
        <v>23</v>
      </c>
      <c r="C21" s="37">
        <v>27</v>
      </c>
      <c r="D21" s="39">
        <f t="shared" si="8"/>
        <v>-0.14814814814814814</v>
      </c>
      <c r="E21" s="37">
        <v>9</v>
      </c>
      <c r="F21" s="37">
        <v>16</v>
      </c>
      <c r="G21" s="39">
        <f t="shared" si="9"/>
        <v>-0.4375</v>
      </c>
      <c r="H21" s="37">
        <v>6</v>
      </c>
      <c r="I21" s="37">
        <v>12</v>
      </c>
      <c r="J21" s="39">
        <f t="shared" si="10"/>
        <v>-0.5</v>
      </c>
      <c r="K21" s="10">
        <v>5</v>
      </c>
      <c r="L21" s="10">
        <v>8</v>
      </c>
      <c r="M21" s="39">
        <f t="shared" si="11"/>
        <v>-0.375</v>
      </c>
    </row>
    <row r="22" spans="1:13" x14ac:dyDescent="0.2">
      <c r="A22" s="3" t="s">
        <v>24</v>
      </c>
      <c r="B22" s="37">
        <v>2</v>
      </c>
      <c r="C22" s="37">
        <v>1</v>
      </c>
      <c r="D22" s="39">
        <f t="shared" si="8"/>
        <v>1</v>
      </c>
      <c r="E22" s="37">
        <v>0</v>
      </c>
      <c r="F22" s="37">
        <v>1</v>
      </c>
      <c r="G22" s="39">
        <f t="shared" si="9"/>
        <v>-1</v>
      </c>
      <c r="H22" s="37">
        <v>0</v>
      </c>
      <c r="I22" s="37">
        <v>1</v>
      </c>
      <c r="J22" s="39">
        <f t="shared" si="10"/>
        <v>-1</v>
      </c>
      <c r="K22" s="10">
        <v>0</v>
      </c>
      <c r="L22" s="10">
        <v>1</v>
      </c>
      <c r="M22" s="39">
        <f t="shared" si="11"/>
        <v>-1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39</v>
      </c>
      <c r="C24" s="31">
        <v>38</v>
      </c>
      <c r="D24" s="39">
        <f t="shared" ref="D24:D25" si="12">IF(C24&gt;0,(B24-C24)/C24,"--")</f>
        <v>2.6315789473684209E-2</v>
      </c>
      <c r="E24" s="10">
        <v>11</v>
      </c>
      <c r="F24" s="10">
        <v>18</v>
      </c>
      <c r="G24" s="39">
        <f t="shared" ref="G24:G25" si="13">IF(F24&gt;0,(E24-F24)/F24,"--")</f>
        <v>-0.3888888888888889</v>
      </c>
      <c r="H24" s="10">
        <v>11</v>
      </c>
      <c r="I24" s="10">
        <v>15</v>
      </c>
      <c r="J24" s="39">
        <f t="shared" ref="J24:J25" si="14">IF(I24&gt;0,(H24-I24)/I24,"--")</f>
        <v>-0.26666666666666666</v>
      </c>
      <c r="K24" s="10">
        <v>8</v>
      </c>
      <c r="L24" s="10">
        <v>11</v>
      </c>
      <c r="M24" s="39">
        <f t="shared" ref="M24:M25" si="15">IF(L24&gt;0,(K24-L24)/L24,"--")</f>
        <v>-0.27272727272727271</v>
      </c>
    </row>
    <row r="25" spans="1:13" x14ac:dyDescent="0.2">
      <c r="A25" s="13" t="s">
        <v>11</v>
      </c>
      <c r="B25" s="31">
        <v>57</v>
      </c>
      <c r="C25" s="31">
        <v>39</v>
      </c>
      <c r="D25" s="39">
        <f t="shared" si="12"/>
        <v>0.46153846153846156</v>
      </c>
      <c r="E25" s="10">
        <v>17</v>
      </c>
      <c r="F25" s="10">
        <v>15</v>
      </c>
      <c r="G25" s="39">
        <f t="shared" si="13"/>
        <v>0.13333333333333333</v>
      </c>
      <c r="H25" s="10">
        <v>13</v>
      </c>
      <c r="I25" s="10">
        <v>11</v>
      </c>
      <c r="J25" s="39">
        <f t="shared" si="14"/>
        <v>0.18181818181818182</v>
      </c>
      <c r="K25" s="10">
        <v>11</v>
      </c>
      <c r="L25" s="10">
        <v>8</v>
      </c>
      <c r="M25" s="39">
        <f t="shared" si="15"/>
        <v>0.375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62</v>
      </c>
      <c r="C27" s="31">
        <v>43</v>
      </c>
      <c r="D27" s="39">
        <f t="shared" ref="D27:D29" si="16">IF(C27&gt;0,(B27-C27)/C27,"--")</f>
        <v>0.44186046511627908</v>
      </c>
      <c r="E27" s="31">
        <v>16</v>
      </c>
      <c r="F27" s="31">
        <v>12</v>
      </c>
      <c r="G27" s="39">
        <f t="shared" ref="G27:G29" si="17">IF(F27&gt;0,(E27-F27)/F27,"--")</f>
        <v>0.33333333333333331</v>
      </c>
      <c r="H27" s="10">
        <v>16</v>
      </c>
      <c r="I27" s="10">
        <v>11</v>
      </c>
      <c r="J27" s="39">
        <f t="shared" ref="J27:J29" si="18">IF(I27&gt;0,(H27-I27)/I27,"--")</f>
        <v>0.45454545454545453</v>
      </c>
      <c r="K27" s="10">
        <v>12</v>
      </c>
      <c r="L27" s="10">
        <v>9</v>
      </c>
      <c r="M27" s="39">
        <f t="shared" ref="M27:M29" si="19">IF(L27&gt;0,(K27-L27)/L27,"--")</f>
        <v>0.33333333333333331</v>
      </c>
    </row>
    <row r="28" spans="1:13" x14ac:dyDescent="0.2">
      <c r="A28" s="13" t="s">
        <v>15</v>
      </c>
      <c r="B28" s="10">
        <v>11</v>
      </c>
      <c r="C28" s="10">
        <v>7</v>
      </c>
      <c r="D28" s="39">
        <f t="shared" si="16"/>
        <v>0.5714285714285714</v>
      </c>
      <c r="E28" s="10">
        <v>3</v>
      </c>
      <c r="F28" s="10">
        <v>5</v>
      </c>
      <c r="G28" s="39">
        <f t="shared" si="17"/>
        <v>-0.4</v>
      </c>
      <c r="H28" s="10">
        <v>2</v>
      </c>
      <c r="I28" s="10">
        <v>3</v>
      </c>
      <c r="J28" s="39">
        <f t="shared" si="18"/>
        <v>-0.33333333333333331</v>
      </c>
      <c r="K28" s="10">
        <v>2</v>
      </c>
      <c r="L28" s="10">
        <v>2</v>
      </c>
      <c r="M28" s="39">
        <f t="shared" si="19"/>
        <v>0</v>
      </c>
    </row>
    <row r="29" spans="1:13" x14ac:dyDescent="0.2">
      <c r="A29" s="13" t="s">
        <v>10</v>
      </c>
      <c r="B29" s="10">
        <v>23</v>
      </c>
      <c r="C29" s="10">
        <v>27</v>
      </c>
      <c r="D29" s="39">
        <f t="shared" si="16"/>
        <v>-0.14814814814814814</v>
      </c>
      <c r="E29" s="10">
        <v>9</v>
      </c>
      <c r="F29" s="10">
        <v>16</v>
      </c>
      <c r="G29" s="39">
        <f t="shared" si="17"/>
        <v>-0.4375</v>
      </c>
      <c r="H29" s="10">
        <v>6</v>
      </c>
      <c r="I29" s="10">
        <v>12</v>
      </c>
      <c r="J29" s="39">
        <f t="shared" si="18"/>
        <v>-0.5</v>
      </c>
      <c r="K29" s="10">
        <v>5</v>
      </c>
      <c r="L29" s="10">
        <v>8</v>
      </c>
      <c r="M29" s="39">
        <f t="shared" si="19"/>
        <v>-0.375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111" t="s">
        <v>25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</row>
    <row r="32" spans="1:13" x14ac:dyDescent="0.2">
      <c r="A32" s="8"/>
      <c r="B32" s="9" t="s">
        <v>44</v>
      </c>
      <c r="C32" s="9" t="s">
        <v>45</v>
      </c>
      <c r="D32" s="9"/>
      <c r="E32" s="9" t="s">
        <v>44</v>
      </c>
      <c r="F32" s="9" t="s">
        <v>45</v>
      </c>
      <c r="G32" s="9"/>
      <c r="H32" s="9" t="s">
        <v>44</v>
      </c>
      <c r="I32" s="9" t="s">
        <v>45</v>
      </c>
      <c r="J32" s="10"/>
      <c r="K32" s="9" t="s">
        <v>44</v>
      </c>
      <c r="L32" s="9" t="s">
        <v>45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3</v>
      </c>
      <c r="C35" s="37">
        <v>1</v>
      </c>
      <c r="D35" s="39">
        <f>IF(C35&gt;0,(B35-C35)/C35,"--")</f>
        <v>2</v>
      </c>
      <c r="E35" s="37">
        <v>2</v>
      </c>
      <c r="F35" s="37">
        <v>1</v>
      </c>
      <c r="G35" s="39">
        <f>IF(F35&gt;0,(E35-F35)/F35,"--")</f>
        <v>1</v>
      </c>
      <c r="H35" s="37">
        <v>0</v>
      </c>
      <c r="I35" s="37">
        <v>1</v>
      </c>
      <c r="J35" s="39">
        <f>IF(I35&gt;0,(H35-I35)/I35,"--")</f>
        <v>-1</v>
      </c>
      <c r="K35" s="10">
        <v>0</v>
      </c>
      <c r="L35" s="10">
        <v>1</v>
      </c>
      <c r="M35" s="39">
        <f>IF(L35&gt;0,(K35-L35)/L35,"--")</f>
        <v>-1</v>
      </c>
    </row>
    <row r="36" spans="1:13" x14ac:dyDescent="0.2">
      <c r="A36" s="2" t="s">
        <v>8</v>
      </c>
      <c r="B36" s="37">
        <v>153</v>
      </c>
      <c r="C36" s="37">
        <v>148</v>
      </c>
      <c r="D36" s="39">
        <f>IF(C36&gt;0,(B36-C36)/C36,"--")</f>
        <v>3.3783783783783786E-2</v>
      </c>
      <c r="E36" s="37">
        <v>82</v>
      </c>
      <c r="F36" s="37">
        <v>76</v>
      </c>
      <c r="G36" s="39">
        <f>IF(F36&gt;0,(E36-F36)/F36,"--")</f>
        <v>7.8947368421052627E-2</v>
      </c>
      <c r="H36" s="37">
        <v>60</v>
      </c>
      <c r="I36" s="37">
        <v>53</v>
      </c>
      <c r="J36" s="39">
        <f>IF(I36&gt;0,(H36-I36)/I36,"--")</f>
        <v>0.13207547169811321</v>
      </c>
      <c r="K36" s="10">
        <v>58</v>
      </c>
      <c r="L36" s="10">
        <v>47</v>
      </c>
      <c r="M36" s="39">
        <f>IF(L36&gt;0,(K36-L36)/L36,"--")</f>
        <v>0.23404255319148937</v>
      </c>
    </row>
    <row r="37" spans="1:13" x14ac:dyDescent="0.2">
      <c r="A37" s="2" t="s">
        <v>26</v>
      </c>
      <c r="B37" s="37">
        <v>56</v>
      </c>
      <c r="C37" s="37">
        <v>43</v>
      </c>
      <c r="D37" s="39">
        <f t="shared" ref="D37:D43" si="20">IF(C37&gt;0,(B37-C37)/C37,"--")</f>
        <v>0.30232558139534882</v>
      </c>
      <c r="E37" s="37">
        <v>20</v>
      </c>
      <c r="F37" s="37">
        <v>16</v>
      </c>
      <c r="G37" s="39">
        <f t="shared" ref="G37:G43" si="21">IF(F37&gt;0,(E37-F37)/F37,"--")</f>
        <v>0.25</v>
      </c>
      <c r="H37" s="37">
        <v>16</v>
      </c>
      <c r="I37" s="37">
        <v>11</v>
      </c>
      <c r="J37" s="39">
        <f t="shared" ref="J37:J43" si="22">IF(I37&gt;0,(H37-I37)/I37,"--")</f>
        <v>0.45454545454545453</v>
      </c>
      <c r="K37" s="10">
        <v>15</v>
      </c>
      <c r="L37" s="10">
        <v>10</v>
      </c>
      <c r="M37" s="39">
        <f t="shared" ref="M37:M50" si="23">IF(L37&gt;0,(K37-L37)/L37,"--")</f>
        <v>0.5</v>
      </c>
    </row>
    <row r="38" spans="1:13" x14ac:dyDescent="0.2">
      <c r="A38" s="3" t="s">
        <v>20</v>
      </c>
      <c r="B38" s="37">
        <v>5</v>
      </c>
      <c r="C38" s="37">
        <v>7</v>
      </c>
      <c r="D38" s="39">
        <f t="shared" si="20"/>
        <v>-0.2857142857142857</v>
      </c>
      <c r="E38" s="37">
        <v>3</v>
      </c>
      <c r="F38" s="37">
        <v>2</v>
      </c>
      <c r="G38" s="39">
        <f t="shared" si="21"/>
        <v>0.5</v>
      </c>
      <c r="H38" s="37">
        <v>3</v>
      </c>
      <c r="I38" s="37">
        <v>2</v>
      </c>
      <c r="J38" s="39">
        <f t="shared" si="22"/>
        <v>0.5</v>
      </c>
      <c r="K38" s="13">
        <v>3</v>
      </c>
      <c r="L38" s="13">
        <v>2</v>
      </c>
      <c r="M38" s="39">
        <f t="shared" si="23"/>
        <v>0.5</v>
      </c>
    </row>
    <row r="39" spans="1:13" x14ac:dyDescent="0.2">
      <c r="A39" s="3" t="s">
        <v>21</v>
      </c>
      <c r="B39" s="37">
        <v>307</v>
      </c>
      <c r="C39" s="37">
        <v>297</v>
      </c>
      <c r="D39" s="39">
        <f t="shared" si="20"/>
        <v>3.3670033670033669E-2</v>
      </c>
      <c r="E39" s="37">
        <v>189</v>
      </c>
      <c r="F39" s="37">
        <v>182</v>
      </c>
      <c r="G39" s="39">
        <f t="shared" si="21"/>
        <v>3.8461538461538464E-2</v>
      </c>
      <c r="H39" s="37">
        <v>146</v>
      </c>
      <c r="I39" s="37">
        <v>151</v>
      </c>
      <c r="J39" s="39">
        <f t="shared" si="22"/>
        <v>-3.3112582781456956E-2</v>
      </c>
      <c r="K39" s="10">
        <v>135</v>
      </c>
      <c r="L39" s="10">
        <v>128</v>
      </c>
      <c r="M39" s="39">
        <f t="shared" si="23"/>
        <v>5.46875E-2</v>
      </c>
    </row>
    <row r="40" spans="1:13" x14ac:dyDescent="0.2">
      <c r="A40" s="3" t="s">
        <v>22</v>
      </c>
      <c r="B40" s="37">
        <v>44</v>
      </c>
      <c r="C40" s="37">
        <v>27</v>
      </c>
      <c r="D40" s="39">
        <f t="shared" si="20"/>
        <v>0.62962962962962965</v>
      </c>
      <c r="E40" s="37">
        <v>23</v>
      </c>
      <c r="F40" s="37">
        <v>19</v>
      </c>
      <c r="G40" s="39">
        <f t="shared" si="21"/>
        <v>0.21052631578947367</v>
      </c>
      <c r="H40" s="37">
        <v>15</v>
      </c>
      <c r="I40" s="37">
        <v>16</v>
      </c>
      <c r="J40" s="39">
        <f t="shared" si="22"/>
        <v>-6.25E-2</v>
      </c>
      <c r="K40" s="10">
        <v>15</v>
      </c>
      <c r="L40" s="10">
        <v>14</v>
      </c>
      <c r="M40" s="39">
        <f t="shared" si="23"/>
        <v>7.1428571428571425E-2</v>
      </c>
    </row>
    <row r="41" spans="1:13" x14ac:dyDescent="0.2">
      <c r="A41" s="3" t="s">
        <v>9</v>
      </c>
      <c r="B41" s="10">
        <v>55</v>
      </c>
      <c r="C41" s="10">
        <v>60</v>
      </c>
      <c r="D41" s="39">
        <f t="shared" si="20"/>
        <v>-8.3333333333333329E-2</v>
      </c>
      <c r="E41" s="10">
        <v>30</v>
      </c>
      <c r="F41" s="10">
        <v>31</v>
      </c>
      <c r="G41" s="39">
        <f t="shared" si="21"/>
        <v>-3.2258064516129031E-2</v>
      </c>
      <c r="H41" s="10">
        <v>26</v>
      </c>
      <c r="I41" s="10">
        <v>23</v>
      </c>
      <c r="J41" s="39">
        <f t="shared" si="22"/>
        <v>0.13043478260869565</v>
      </c>
      <c r="K41" s="10">
        <v>24</v>
      </c>
      <c r="L41" s="10">
        <v>19</v>
      </c>
      <c r="M41" s="39">
        <f t="shared" si="23"/>
        <v>0.26315789473684209</v>
      </c>
    </row>
    <row r="42" spans="1:13" x14ac:dyDescent="0.2">
      <c r="A42" s="3" t="s">
        <v>10</v>
      </c>
      <c r="B42" s="37">
        <v>111</v>
      </c>
      <c r="C42" s="37">
        <v>79</v>
      </c>
      <c r="D42" s="39">
        <f t="shared" si="20"/>
        <v>0.4050632911392405</v>
      </c>
      <c r="E42" s="10">
        <v>63</v>
      </c>
      <c r="F42" s="10">
        <v>37</v>
      </c>
      <c r="G42" s="39">
        <f t="shared" si="21"/>
        <v>0.70270270270270274</v>
      </c>
      <c r="H42" s="10">
        <v>39</v>
      </c>
      <c r="I42" s="10">
        <v>29</v>
      </c>
      <c r="J42" s="39">
        <f t="shared" si="22"/>
        <v>0.34482758620689657</v>
      </c>
      <c r="K42" s="10">
        <v>37</v>
      </c>
      <c r="L42" s="10">
        <v>25</v>
      </c>
      <c r="M42" s="39">
        <f t="shared" si="23"/>
        <v>0.48</v>
      </c>
    </row>
    <row r="43" spans="1:13" x14ac:dyDescent="0.2">
      <c r="A43" s="3" t="s">
        <v>24</v>
      </c>
      <c r="B43" s="37">
        <v>11</v>
      </c>
      <c r="C43" s="37">
        <v>10</v>
      </c>
      <c r="D43" s="39">
        <f t="shared" si="20"/>
        <v>0.1</v>
      </c>
      <c r="E43" s="10">
        <v>1</v>
      </c>
      <c r="F43" s="10">
        <v>6</v>
      </c>
      <c r="G43" s="39">
        <f t="shared" si="21"/>
        <v>-0.83333333333333337</v>
      </c>
      <c r="H43" s="10">
        <v>1</v>
      </c>
      <c r="I43" s="10">
        <v>5</v>
      </c>
      <c r="J43" s="39">
        <f t="shared" si="22"/>
        <v>-0.8</v>
      </c>
      <c r="K43" s="10">
        <v>1</v>
      </c>
      <c r="L43" s="10">
        <v>5</v>
      </c>
      <c r="M43" s="39">
        <f t="shared" si="23"/>
        <v>-0.8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359</v>
      </c>
      <c r="C45" s="37">
        <v>330</v>
      </c>
      <c r="D45" s="39">
        <f t="shared" ref="D45:D46" si="24">IF(C45&gt;0,(B45-C45)/C45,"--")</f>
        <v>8.7878787878787876E-2</v>
      </c>
      <c r="E45" s="10">
        <v>204</v>
      </c>
      <c r="F45" s="10">
        <v>193</v>
      </c>
      <c r="G45" s="39">
        <f t="shared" ref="G45:G46" si="25">IF(F45&gt;0,(E45-F45)/F45,"--")</f>
        <v>5.6994818652849742E-2</v>
      </c>
      <c r="H45" s="10">
        <v>150</v>
      </c>
      <c r="I45" s="10">
        <v>151</v>
      </c>
      <c r="J45" s="39">
        <f t="shared" ref="J45:J46" si="26">IF(I45&gt;0,(H45-I45)/I45,"--")</f>
        <v>-6.6225165562913907E-3</v>
      </c>
      <c r="K45" s="10">
        <v>140</v>
      </c>
      <c r="L45" s="10">
        <v>127</v>
      </c>
      <c r="M45" s="39">
        <f t="shared" si="23"/>
        <v>0.10236220472440945</v>
      </c>
    </row>
    <row r="46" spans="1:13" x14ac:dyDescent="0.2">
      <c r="A46" s="13" t="s">
        <v>11</v>
      </c>
      <c r="B46" s="37">
        <v>386</v>
      </c>
      <c r="C46" s="37">
        <v>342</v>
      </c>
      <c r="D46" s="39">
        <f t="shared" si="24"/>
        <v>0.12865497076023391</v>
      </c>
      <c r="E46" s="10">
        <v>209</v>
      </c>
      <c r="F46" s="10">
        <v>177</v>
      </c>
      <c r="G46" s="39">
        <f t="shared" si="25"/>
        <v>0.1807909604519774</v>
      </c>
      <c r="H46" s="10">
        <v>156</v>
      </c>
      <c r="I46" s="10">
        <v>140</v>
      </c>
      <c r="J46" s="39">
        <f t="shared" si="26"/>
        <v>0.11428571428571428</v>
      </c>
      <c r="K46" s="10">
        <v>148</v>
      </c>
      <c r="L46" s="10">
        <v>124</v>
      </c>
      <c r="M46" s="39">
        <f t="shared" si="23"/>
        <v>0.19354838709677419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544</v>
      </c>
      <c r="C48" s="31">
        <v>533</v>
      </c>
      <c r="D48" s="39">
        <f t="shared" ref="D48:D50" si="27">IF(C48&gt;0,(B48-C48)/C48,"--")</f>
        <v>2.0637898686679174E-2</v>
      </c>
      <c r="E48" s="10">
        <v>313</v>
      </c>
      <c r="F48" s="10">
        <v>311</v>
      </c>
      <c r="G48" s="39">
        <f t="shared" ref="G48:G50" si="28">IF(F48&gt;0,(E48-F48)/F48,"--")</f>
        <v>6.4308681672025723E-3</v>
      </c>
      <c r="H48" s="10">
        <v>237</v>
      </c>
      <c r="I48" s="10">
        <v>244</v>
      </c>
      <c r="J48" s="39">
        <f t="shared" ref="J48:J50" si="29">IF(I48&gt;0,(H48-I48)/I48,"--")</f>
        <v>-2.8688524590163935E-2</v>
      </c>
      <c r="K48" s="10">
        <v>226</v>
      </c>
      <c r="L48" s="10">
        <v>214</v>
      </c>
      <c r="M48" s="39">
        <f t="shared" si="23"/>
        <v>5.6074766355140186E-2</v>
      </c>
    </row>
    <row r="49" spans="1:13" x14ac:dyDescent="0.2">
      <c r="A49" s="13" t="s">
        <v>15</v>
      </c>
      <c r="B49" s="10">
        <v>90</v>
      </c>
      <c r="C49" s="10">
        <v>60</v>
      </c>
      <c r="D49" s="39">
        <f t="shared" si="27"/>
        <v>0.5</v>
      </c>
      <c r="E49" s="10">
        <v>37</v>
      </c>
      <c r="F49" s="10">
        <v>22</v>
      </c>
      <c r="G49" s="39">
        <f t="shared" si="28"/>
        <v>0.68181818181818177</v>
      </c>
      <c r="H49" s="10">
        <v>30</v>
      </c>
      <c r="I49" s="10">
        <v>18</v>
      </c>
      <c r="J49" s="39">
        <f t="shared" si="29"/>
        <v>0.66666666666666663</v>
      </c>
      <c r="K49" s="10">
        <v>25</v>
      </c>
      <c r="L49" s="10">
        <v>12</v>
      </c>
      <c r="M49" s="39">
        <f t="shared" si="23"/>
        <v>1.0833333333333333</v>
      </c>
    </row>
    <row r="50" spans="1:13" x14ac:dyDescent="0.2">
      <c r="A50" s="13" t="s">
        <v>10</v>
      </c>
      <c r="B50" s="10">
        <v>111</v>
      </c>
      <c r="C50" s="10">
        <v>79</v>
      </c>
      <c r="D50" s="39">
        <f t="shared" si="27"/>
        <v>0.4050632911392405</v>
      </c>
      <c r="E50" s="10">
        <v>63</v>
      </c>
      <c r="F50" s="10">
        <v>37</v>
      </c>
      <c r="G50" s="39">
        <f t="shared" si="28"/>
        <v>0.70270270270270274</v>
      </c>
      <c r="H50" s="10">
        <v>39</v>
      </c>
      <c r="I50" s="10">
        <v>29</v>
      </c>
      <c r="J50" s="39">
        <f t="shared" si="29"/>
        <v>0.34482758620689657</v>
      </c>
      <c r="K50" s="10">
        <v>37</v>
      </c>
      <c r="L50" s="10">
        <v>25</v>
      </c>
      <c r="M50" s="39">
        <f t="shared" si="23"/>
        <v>0.48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s="1" customFormat="1" x14ac:dyDescent="0.2">
      <c r="A52" s="41" t="s">
        <v>27</v>
      </c>
      <c r="B52" s="42"/>
      <c r="C52" s="42"/>
      <c r="D52" s="42"/>
      <c r="E52" s="42"/>
      <c r="F52" s="42"/>
      <c r="G52" s="42"/>
      <c r="H52" s="42"/>
      <c r="I52" s="42"/>
      <c r="J52" s="42"/>
    </row>
    <row r="53" spans="1:13" s="1" customFormat="1" x14ac:dyDescent="0.2">
      <c r="A53" s="43"/>
      <c r="B53" s="9" t="s">
        <v>44</v>
      </c>
      <c r="C53" s="9" t="s">
        <v>45</v>
      </c>
      <c r="D53" s="45"/>
      <c r="E53" s="9" t="s">
        <v>44</v>
      </c>
      <c r="F53" s="9" t="s">
        <v>45</v>
      </c>
      <c r="G53" s="46"/>
      <c r="H53" s="9" t="s">
        <v>44</v>
      </c>
      <c r="I53" s="9" t="s">
        <v>45</v>
      </c>
      <c r="J53" s="46"/>
      <c r="K53" s="9" t="s">
        <v>44</v>
      </c>
      <c r="L53" s="9" t="s">
        <v>45</v>
      </c>
      <c r="M53" s="46"/>
    </row>
    <row r="54" spans="1:13" s="5" customFormat="1" ht="38.25" x14ac:dyDescent="0.2">
      <c r="A54" s="47"/>
      <c r="B54" s="48" t="s">
        <v>28</v>
      </c>
      <c r="C54" s="48" t="s">
        <v>28</v>
      </c>
      <c r="D54" s="43" t="s">
        <v>2</v>
      </c>
      <c r="E54" s="48" t="s">
        <v>29</v>
      </c>
      <c r="F54" s="48" t="s">
        <v>29</v>
      </c>
      <c r="G54" s="43" t="s">
        <v>2</v>
      </c>
      <c r="H54" s="48" t="s">
        <v>30</v>
      </c>
      <c r="I54" s="48" t="s">
        <v>30</v>
      </c>
      <c r="J54" s="43" t="s">
        <v>2</v>
      </c>
      <c r="K54" s="49" t="s">
        <v>31</v>
      </c>
      <c r="L54" s="49" t="s">
        <v>31</v>
      </c>
      <c r="M54" s="3" t="s">
        <v>2</v>
      </c>
    </row>
    <row r="55" spans="1:13" s="5" customFormat="1" x14ac:dyDescent="0.2">
      <c r="A55" s="50" t="s">
        <v>6</v>
      </c>
      <c r="B55" s="51"/>
      <c r="C55" s="51"/>
      <c r="D55" s="51"/>
      <c r="E55" s="52"/>
      <c r="F55" s="51"/>
      <c r="G55" s="51"/>
      <c r="H55" s="52"/>
      <c r="I55" s="51"/>
      <c r="J55" s="51"/>
      <c r="K55" s="53"/>
      <c r="L55" s="53"/>
      <c r="M55" s="54"/>
    </row>
    <row r="56" spans="1:13" s="5" customFormat="1" x14ac:dyDescent="0.2">
      <c r="A56" s="3" t="s">
        <v>3</v>
      </c>
      <c r="B56" s="2">
        <v>573</v>
      </c>
      <c r="C56" s="2">
        <v>578</v>
      </c>
      <c r="D56" s="39">
        <f t="shared" ref="D56:D63" si="30">IF(C56&gt;0,(B56-C56)/C56,"--")</f>
        <v>-8.6505190311418692E-3</v>
      </c>
      <c r="E56" s="2">
        <v>543</v>
      </c>
      <c r="F56" s="2">
        <v>549</v>
      </c>
      <c r="G56" s="39">
        <f t="shared" ref="G56:G63" si="31">IF(F56&gt;0,(E56-F56)/F56,"--")</f>
        <v>-1.092896174863388E-2</v>
      </c>
      <c r="H56" s="2">
        <v>573</v>
      </c>
      <c r="I56" s="2">
        <v>578</v>
      </c>
      <c r="J56" s="39">
        <f t="shared" ref="J56:J63" si="32">IF(I56&gt;0,(H56-I56)/I56,"--")</f>
        <v>-8.6505190311418692E-3</v>
      </c>
      <c r="K56" s="2">
        <v>31</v>
      </c>
      <c r="L56" s="2">
        <v>45</v>
      </c>
      <c r="M56" s="39">
        <f t="shared" ref="M56:M65" si="33">IF(L56&gt;0,(K56-L56)/L56,"--")</f>
        <v>-0.31111111111111112</v>
      </c>
    </row>
    <row r="57" spans="1:13" s="5" customFormat="1" x14ac:dyDescent="0.2">
      <c r="A57" s="3" t="s">
        <v>32</v>
      </c>
      <c r="B57" s="2">
        <v>685</v>
      </c>
      <c r="C57" s="2">
        <v>647</v>
      </c>
      <c r="D57" s="39">
        <f t="shared" si="30"/>
        <v>5.8732612055641419E-2</v>
      </c>
      <c r="E57" s="2">
        <v>632</v>
      </c>
      <c r="F57" s="2">
        <v>599</v>
      </c>
      <c r="G57" s="39">
        <f t="shared" si="31"/>
        <v>5.5091819699499167E-2</v>
      </c>
      <c r="H57" s="2">
        <v>673</v>
      </c>
      <c r="I57" s="2">
        <v>646</v>
      </c>
      <c r="J57" s="39">
        <f t="shared" si="32"/>
        <v>4.1795665634674919E-2</v>
      </c>
      <c r="K57" s="2">
        <v>50</v>
      </c>
      <c r="L57" s="2">
        <v>54</v>
      </c>
      <c r="M57" s="39">
        <f t="shared" si="33"/>
        <v>-7.407407407407407E-2</v>
      </c>
    </row>
    <row r="58" spans="1:13" s="5" customFormat="1" x14ac:dyDescent="0.2">
      <c r="A58" s="3" t="s">
        <v>33</v>
      </c>
      <c r="B58" s="4">
        <v>1516</v>
      </c>
      <c r="C58" s="4">
        <v>1355</v>
      </c>
      <c r="D58" s="39">
        <f t="shared" si="30"/>
        <v>0.11881918819188192</v>
      </c>
      <c r="E58" s="4">
        <v>1323</v>
      </c>
      <c r="F58" s="2">
        <v>1185</v>
      </c>
      <c r="G58" s="39">
        <f t="shared" si="31"/>
        <v>0.11645569620253164</v>
      </c>
      <c r="H58" s="4">
        <v>1461</v>
      </c>
      <c r="I58" s="2">
        <v>1319</v>
      </c>
      <c r="J58" s="39">
        <f t="shared" si="32"/>
        <v>0.10765731614859743</v>
      </c>
      <c r="K58" s="2">
        <v>188</v>
      </c>
      <c r="L58" s="2">
        <v>137</v>
      </c>
      <c r="M58" s="39">
        <f t="shared" si="33"/>
        <v>0.37226277372262773</v>
      </c>
    </row>
    <row r="59" spans="1:13" s="5" customFormat="1" x14ac:dyDescent="0.2">
      <c r="A59" s="3" t="s">
        <v>34</v>
      </c>
      <c r="B59" s="4">
        <v>1650</v>
      </c>
      <c r="C59" s="4">
        <v>1644</v>
      </c>
      <c r="D59" s="39">
        <f t="shared" si="30"/>
        <v>3.6496350364963502E-3</v>
      </c>
      <c r="E59" s="4">
        <v>1637</v>
      </c>
      <c r="F59" s="4">
        <v>1644</v>
      </c>
      <c r="G59" s="39">
        <f t="shared" si="31"/>
        <v>-4.2579075425790754E-3</v>
      </c>
      <c r="H59" s="4">
        <v>1606</v>
      </c>
      <c r="I59" s="4">
        <v>1603</v>
      </c>
      <c r="J59" s="39">
        <f t="shared" si="32"/>
        <v>1.8714909544603868E-3</v>
      </c>
      <c r="K59" s="2">
        <v>136</v>
      </c>
      <c r="L59" s="2">
        <v>91</v>
      </c>
      <c r="M59" s="39">
        <f t="shared" si="33"/>
        <v>0.49450549450549453</v>
      </c>
    </row>
    <row r="60" spans="1:13" s="5" customFormat="1" x14ac:dyDescent="0.2">
      <c r="A60" s="3" t="s">
        <v>35</v>
      </c>
      <c r="B60" s="2">
        <v>170</v>
      </c>
      <c r="C60" s="2">
        <v>163</v>
      </c>
      <c r="D60" s="39">
        <f t="shared" si="30"/>
        <v>4.2944785276073622E-2</v>
      </c>
      <c r="E60" s="2">
        <v>159</v>
      </c>
      <c r="F60" s="2">
        <v>142</v>
      </c>
      <c r="G60" s="39">
        <f t="shared" si="31"/>
        <v>0.11971830985915492</v>
      </c>
      <c r="H60" s="2">
        <v>164</v>
      </c>
      <c r="I60" s="2">
        <v>159</v>
      </c>
      <c r="J60" s="39">
        <f t="shared" si="32"/>
        <v>3.1446540880503145E-2</v>
      </c>
      <c r="K60" s="2">
        <v>4</v>
      </c>
      <c r="L60" s="2">
        <v>4</v>
      </c>
      <c r="M60" s="39">
        <f t="shared" si="33"/>
        <v>0</v>
      </c>
    </row>
    <row r="61" spans="1:13" s="5" customFormat="1" x14ac:dyDescent="0.2">
      <c r="A61" s="3" t="s">
        <v>36</v>
      </c>
      <c r="B61" s="2">
        <v>40</v>
      </c>
      <c r="C61" s="2">
        <v>26</v>
      </c>
      <c r="D61" s="39">
        <f t="shared" si="30"/>
        <v>0.53846153846153844</v>
      </c>
      <c r="E61" s="2">
        <v>21</v>
      </c>
      <c r="F61" s="2">
        <v>12</v>
      </c>
      <c r="G61" s="39">
        <f t="shared" si="31"/>
        <v>0.75</v>
      </c>
      <c r="H61" s="2">
        <v>32</v>
      </c>
      <c r="I61" s="2">
        <v>21</v>
      </c>
      <c r="J61" s="39">
        <f t="shared" si="32"/>
        <v>0.52380952380952384</v>
      </c>
      <c r="K61" s="2">
        <v>8</v>
      </c>
      <c r="L61" s="2">
        <v>1</v>
      </c>
      <c r="M61" s="39">
        <f t="shared" si="33"/>
        <v>7</v>
      </c>
    </row>
    <row r="62" spans="1:13" s="1" customFormat="1" x14ac:dyDescent="0.2">
      <c r="A62" s="3" t="s">
        <v>37</v>
      </c>
      <c r="B62" s="2">
        <v>54</v>
      </c>
      <c r="C62" s="2">
        <v>44</v>
      </c>
      <c r="D62" s="39">
        <f t="shared" si="30"/>
        <v>0.22727272727272727</v>
      </c>
      <c r="E62" s="2">
        <v>50</v>
      </c>
      <c r="F62" s="2">
        <v>43</v>
      </c>
      <c r="G62" s="39">
        <f t="shared" si="31"/>
        <v>0.16279069767441862</v>
      </c>
      <c r="H62" s="2">
        <v>1</v>
      </c>
      <c r="I62" s="2">
        <v>2</v>
      </c>
      <c r="J62" s="39">
        <f t="shared" si="32"/>
        <v>-0.5</v>
      </c>
      <c r="K62" s="2">
        <v>68</v>
      </c>
      <c r="L62" s="2">
        <v>38</v>
      </c>
      <c r="M62" s="39">
        <f t="shared" si="33"/>
        <v>0.78947368421052633</v>
      </c>
    </row>
    <row r="63" spans="1:13" s="1" customFormat="1" x14ac:dyDescent="0.2">
      <c r="A63" s="3" t="s">
        <v>38</v>
      </c>
      <c r="B63" s="2">
        <v>494</v>
      </c>
      <c r="C63" s="2">
        <v>454</v>
      </c>
      <c r="D63" s="39">
        <f t="shared" si="30"/>
        <v>8.8105726872246701E-2</v>
      </c>
      <c r="E63" s="2">
        <v>486</v>
      </c>
      <c r="F63" s="2">
        <v>429</v>
      </c>
      <c r="G63" s="39">
        <f t="shared" si="31"/>
        <v>0.13286713286713286</v>
      </c>
      <c r="H63" s="2">
        <v>296</v>
      </c>
      <c r="I63" s="2">
        <v>313</v>
      </c>
      <c r="J63" s="39">
        <f t="shared" si="32"/>
        <v>-5.4313099041533544E-2</v>
      </c>
      <c r="K63" s="2"/>
      <c r="L63" s="2"/>
      <c r="M63" s="39" t="str">
        <f t="shared" si="33"/>
        <v>--</v>
      </c>
    </row>
    <row r="64" spans="1:13" s="5" customFormat="1" x14ac:dyDescent="0.2">
      <c r="A64" s="56"/>
      <c r="B64" s="51"/>
      <c r="C64" s="51"/>
      <c r="D64" s="51"/>
      <c r="E64" s="52"/>
      <c r="F64" s="51"/>
      <c r="G64" s="51"/>
      <c r="H64" s="52"/>
      <c r="I64" s="51"/>
      <c r="J64" s="51"/>
      <c r="K64" s="53"/>
      <c r="L64" s="53"/>
      <c r="M64" s="54"/>
    </row>
    <row r="65" spans="1:13" s="5" customFormat="1" x14ac:dyDescent="0.2">
      <c r="A65" s="57" t="s">
        <v>5</v>
      </c>
      <c r="B65" s="58">
        <f>SUM(B56:B63)</f>
        <v>5182</v>
      </c>
      <c r="C65" s="58">
        <f>SUM(C56:C63)</f>
        <v>4911</v>
      </c>
      <c r="D65" s="39">
        <f t="shared" ref="D65" si="34">IF(C65&gt;0,(B65-C65)/C65,"--")</f>
        <v>5.5182243942170639E-2</v>
      </c>
      <c r="E65" s="58">
        <f>SUM(E56:E63)</f>
        <v>4851</v>
      </c>
      <c r="F65" s="58">
        <f>SUM(F56:F63)</f>
        <v>4603</v>
      </c>
      <c r="G65" s="39">
        <f t="shared" ref="G65" si="35">IF(F65&gt;0,(E65-F65)/F65,"--")</f>
        <v>5.3877905713664999E-2</v>
      </c>
      <c r="H65" s="58">
        <f>SUM(H56:H63)</f>
        <v>4806</v>
      </c>
      <c r="I65" s="58">
        <f>SUM(I56:I63)</f>
        <v>4641</v>
      </c>
      <c r="J65" s="39">
        <f t="shared" ref="J65" si="36">IF(I65&gt;0,(H65-I65)/I65,"--")</f>
        <v>3.555268261150614E-2</v>
      </c>
      <c r="K65" s="47">
        <f>SUM(K56:K63)</f>
        <v>485</v>
      </c>
      <c r="L65" s="47">
        <f>SUM(L56:L63)</f>
        <v>370</v>
      </c>
      <c r="M65" s="39">
        <f t="shared" si="33"/>
        <v>0.3108108108108108</v>
      </c>
    </row>
    <row r="66" spans="1:13" s="5" customFormat="1" x14ac:dyDescent="0.2"/>
    <row r="67" spans="1:13" s="5" customFormat="1" x14ac:dyDescent="0.2">
      <c r="A67" s="43"/>
      <c r="B67" s="9" t="s">
        <v>44</v>
      </c>
      <c r="C67" s="9" t="s">
        <v>45</v>
      </c>
      <c r="D67" s="44"/>
      <c r="E67" s="1"/>
      <c r="F67" s="112"/>
      <c r="G67" s="113"/>
      <c r="H67" s="9" t="s">
        <v>44</v>
      </c>
      <c r="I67" s="9" t="s">
        <v>45</v>
      </c>
      <c r="J67" s="59" t="s">
        <v>2</v>
      </c>
      <c r="K67" s="1"/>
      <c r="L67" s="1"/>
      <c r="M67" s="1"/>
    </row>
    <row r="68" spans="1:13" s="5" customFormat="1" ht="25.5" x14ac:dyDescent="0.2">
      <c r="A68" s="47"/>
      <c r="B68" s="48" t="s">
        <v>28</v>
      </c>
      <c r="C68" s="48" t="s">
        <v>28</v>
      </c>
      <c r="D68" s="43" t="s">
        <v>2</v>
      </c>
      <c r="F68" s="109" t="s">
        <v>39</v>
      </c>
      <c r="G68" s="110"/>
      <c r="H68" s="4">
        <f>B65</f>
        <v>5182</v>
      </c>
      <c r="I68" s="4">
        <f>C65</f>
        <v>4911</v>
      </c>
      <c r="J68" s="55">
        <f t="shared" ref="J68" si="37">IF(I68&gt;0,(H68 - I68)/I68,0)</f>
        <v>5.5182243942170639E-2</v>
      </c>
    </row>
    <row r="69" spans="1:13" s="5" customFormat="1" x14ac:dyDescent="0.2">
      <c r="A69" s="50" t="s">
        <v>7</v>
      </c>
      <c r="B69" s="51"/>
      <c r="C69" s="51"/>
      <c r="D69" s="60"/>
      <c r="F69" s="109" t="s">
        <v>40</v>
      </c>
      <c r="G69" s="110"/>
      <c r="H69" s="4">
        <v>4544.0659999999998</v>
      </c>
      <c r="I69" s="4">
        <v>4340.1148000000003</v>
      </c>
      <c r="J69" s="39">
        <f t="shared" ref="J69:J71" si="38">IF(I69&gt;0,(H69-I69)/I69,"--")</f>
        <v>4.6992121037904226E-2</v>
      </c>
    </row>
    <row r="70" spans="1:13" s="5" customFormat="1" x14ac:dyDescent="0.2">
      <c r="A70" s="2" t="s">
        <v>19</v>
      </c>
      <c r="B70" s="61">
        <v>14</v>
      </c>
      <c r="C70" s="61">
        <v>19</v>
      </c>
      <c r="D70" s="67">
        <f>IF(C70&gt;0,(B70 - C70)/C70,"--")</f>
        <v>-0.26315789473684209</v>
      </c>
      <c r="F70" s="109" t="s">
        <v>41</v>
      </c>
      <c r="G70" s="110"/>
      <c r="H70" s="4">
        <v>280.05889999999999</v>
      </c>
      <c r="I70" s="4">
        <v>201.5603000000001</v>
      </c>
      <c r="J70" s="39">
        <f t="shared" si="38"/>
        <v>0.38945466939670093</v>
      </c>
    </row>
    <row r="71" spans="1:13" s="5" customFormat="1" x14ac:dyDescent="0.2">
      <c r="A71" s="2" t="s">
        <v>8</v>
      </c>
      <c r="B71" s="4">
        <v>1283</v>
      </c>
      <c r="C71" s="4">
        <v>1209</v>
      </c>
      <c r="D71" s="67">
        <f>IF(C71&gt;0,(B71 - C71)/C71,"--")</f>
        <v>6.1207609594706371E-2</v>
      </c>
      <c r="F71" s="109" t="s">
        <v>42</v>
      </c>
      <c r="G71" s="110"/>
      <c r="H71" s="4">
        <v>4824.1248999999998</v>
      </c>
      <c r="I71" s="4">
        <v>4541.6751000000004</v>
      </c>
      <c r="J71" s="39">
        <f t="shared" si="38"/>
        <v>6.2190666170726168E-2</v>
      </c>
    </row>
    <row r="72" spans="1:13" s="5" customFormat="1" x14ac:dyDescent="0.2">
      <c r="A72" s="2" t="s">
        <v>26</v>
      </c>
      <c r="B72" s="4">
        <v>288</v>
      </c>
      <c r="C72" s="4">
        <v>263</v>
      </c>
      <c r="D72" s="67">
        <f t="shared" ref="D72:D78" si="39">IF(C72&gt;0,(B72 - C72)/C72,"--")</f>
        <v>9.5057034220532313E-2</v>
      </c>
    </row>
    <row r="73" spans="1:13" s="5" customFormat="1" x14ac:dyDescent="0.2">
      <c r="A73" s="3" t="s">
        <v>20</v>
      </c>
      <c r="B73" s="62">
        <v>33</v>
      </c>
      <c r="C73" s="62">
        <v>41</v>
      </c>
      <c r="D73" s="67">
        <f t="shared" si="39"/>
        <v>-0.1951219512195122</v>
      </c>
    </row>
    <row r="74" spans="1:13" s="5" customFormat="1" x14ac:dyDescent="0.2">
      <c r="A74" s="3" t="s">
        <v>21</v>
      </c>
      <c r="B74" s="4">
        <v>2254</v>
      </c>
      <c r="C74" s="4">
        <v>2254</v>
      </c>
      <c r="D74" s="67">
        <f t="shared" si="39"/>
        <v>0</v>
      </c>
    </row>
    <row r="75" spans="1:13" s="5" customFormat="1" x14ac:dyDescent="0.2">
      <c r="A75" s="3" t="s">
        <v>22</v>
      </c>
      <c r="B75" s="4">
        <v>297</v>
      </c>
      <c r="C75" s="4">
        <v>273</v>
      </c>
      <c r="D75" s="67">
        <f t="shared" si="39"/>
        <v>8.7912087912087919E-2</v>
      </c>
    </row>
    <row r="76" spans="1:13" s="5" customFormat="1" x14ac:dyDescent="0.2">
      <c r="A76" s="3" t="s">
        <v>9</v>
      </c>
      <c r="B76" s="4">
        <v>447</v>
      </c>
      <c r="C76" s="4">
        <v>408</v>
      </c>
      <c r="D76" s="67">
        <f t="shared" si="39"/>
        <v>9.5588235294117641E-2</v>
      </c>
    </row>
    <row r="77" spans="1:13" s="5" customFormat="1" x14ac:dyDescent="0.2">
      <c r="A77" s="3" t="s">
        <v>10</v>
      </c>
      <c r="B77" s="4">
        <v>485</v>
      </c>
      <c r="C77" s="4">
        <v>370</v>
      </c>
      <c r="D77" s="67">
        <f t="shared" si="39"/>
        <v>0.3108108108108108</v>
      </c>
    </row>
    <row r="78" spans="1:13" s="5" customFormat="1" x14ac:dyDescent="0.2">
      <c r="A78" s="3" t="s">
        <v>24</v>
      </c>
      <c r="B78" s="4">
        <v>81</v>
      </c>
      <c r="C78" s="4">
        <v>74</v>
      </c>
      <c r="D78" s="67">
        <f t="shared" si="39"/>
        <v>9.45945945945946E-2</v>
      </c>
    </row>
    <row r="79" spans="1:13" s="5" customFormat="1" x14ac:dyDescent="0.2">
      <c r="A79" s="63" t="s">
        <v>13</v>
      </c>
      <c r="B79" s="64"/>
      <c r="C79" s="65"/>
      <c r="D79" s="60"/>
    </row>
    <row r="80" spans="1:13" s="5" customFormat="1" x14ac:dyDescent="0.2">
      <c r="A80" s="3" t="s">
        <v>11</v>
      </c>
      <c r="B80" s="4">
        <v>2574</v>
      </c>
      <c r="C80" s="4">
        <v>2410</v>
      </c>
      <c r="D80" s="39">
        <f t="shared" ref="D80:D81" si="40">IF(C80&gt;0,(B80-C80)/C80,"--")</f>
        <v>6.8049792531120326E-2</v>
      </c>
    </row>
    <row r="81" spans="1:11" s="1" customFormat="1" x14ac:dyDescent="0.2">
      <c r="A81" s="3" t="s">
        <v>12</v>
      </c>
      <c r="B81" s="4">
        <v>2608</v>
      </c>
      <c r="C81" s="4">
        <v>2501</v>
      </c>
      <c r="D81" s="39">
        <f t="shared" si="40"/>
        <v>4.2782886845261894E-2</v>
      </c>
      <c r="E81" s="5"/>
      <c r="F81" s="5"/>
      <c r="G81" s="5"/>
      <c r="H81" s="5"/>
      <c r="I81" s="5"/>
      <c r="J81" s="5"/>
      <c r="K81" s="5"/>
    </row>
    <row r="82" spans="1:11" s="1" customFormat="1" x14ac:dyDescent="0.2">
      <c r="A82" s="50" t="s">
        <v>23</v>
      </c>
      <c r="B82" s="64"/>
      <c r="C82" s="65"/>
      <c r="D82" s="60"/>
      <c r="E82" s="5"/>
      <c r="F82" s="5"/>
      <c r="G82" s="5"/>
      <c r="H82" s="5"/>
      <c r="I82" s="5"/>
      <c r="J82" s="5"/>
      <c r="K82" s="5"/>
    </row>
    <row r="83" spans="1:11" s="1" customFormat="1" x14ac:dyDescent="0.2">
      <c r="A83" s="3" t="s">
        <v>14</v>
      </c>
      <c r="B83" s="4">
        <v>4589</v>
      </c>
      <c r="C83" s="4">
        <v>4453</v>
      </c>
      <c r="D83" s="39">
        <f t="shared" ref="D83:D85" si="41">IF(C83&gt;0,(B83-C83)/C83,"--")</f>
        <v>3.0541208174264541E-2</v>
      </c>
      <c r="E83" s="5"/>
      <c r="F83" s="5"/>
      <c r="G83" s="5"/>
      <c r="H83" s="5"/>
      <c r="I83" s="5"/>
      <c r="J83" s="5"/>
      <c r="K83" s="5"/>
    </row>
    <row r="84" spans="1:11" s="5" customFormat="1" x14ac:dyDescent="0.2">
      <c r="A84" s="3" t="s">
        <v>15</v>
      </c>
      <c r="B84" s="4">
        <v>108</v>
      </c>
      <c r="C84" s="4">
        <v>88</v>
      </c>
      <c r="D84" s="39">
        <f t="shared" si="41"/>
        <v>0.22727272727272727</v>
      </c>
    </row>
    <row r="85" spans="1:11" s="5" customFormat="1" x14ac:dyDescent="0.2">
      <c r="A85" s="3" t="s">
        <v>10</v>
      </c>
      <c r="B85" s="4">
        <v>485</v>
      </c>
      <c r="C85" s="4">
        <v>370</v>
      </c>
      <c r="D85" s="39">
        <f t="shared" si="41"/>
        <v>0.3108108108108108</v>
      </c>
    </row>
  </sheetData>
  <mergeCells count="7">
    <mergeCell ref="F70:G70"/>
    <mergeCell ref="F71:G71"/>
    <mergeCell ref="A10:M10"/>
    <mergeCell ref="A31:M31"/>
    <mergeCell ref="F67:G67"/>
    <mergeCell ref="F68:G68"/>
    <mergeCell ref="F69:G69"/>
  </mergeCells>
  <phoneticPr fontId="0" type="noConversion"/>
  <conditionalFormatting sqref="E70">
    <cfRule type="iconSet" priority="2">
      <iconSet iconSet="3Arrows">
        <cfvo type="percent" val="0"/>
        <cfvo type="percent" val="33"/>
        <cfvo type="percent" val="67"/>
      </iconSet>
    </cfRule>
  </conditionalFormatting>
  <pageMargins left="0.25" right="0.25" top="0.59791666666666665" bottom="0.75" header="0.3" footer="0.3"/>
  <pageSetup scale="80" fitToHeight="0" orientation="landscape" r:id="rId1"/>
  <headerFooter differentFirst="1" alignWithMargins="0">
    <oddHeader>&amp;C&amp;"Arial,Bold"&amp;14Winter 2016 UW Bothell ICORA Enrollment Report</oddHeader>
    <firstHeader>&amp;C&amp;"Arial,Bold"&amp;14Winter 2016 UW Bothell ICORA Admissions Report (Census Day Numbers)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view="pageLayout" zoomScale="110" zoomScaleNormal="100" zoomScalePageLayoutView="110" workbookViewId="0"/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0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44</v>
      </c>
      <c r="C2" s="9" t="s">
        <v>45</v>
      </c>
      <c r="D2" s="9"/>
      <c r="E2" s="9" t="s">
        <v>44</v>
      </c>
      <c r="F2" s="9" t="s">
        <v>45</v>
      </c>
      <c r="G2" s="9"/>
      <c r="H2" s="9" t="s">
        <v>44</v>
      </c>
      <c r="I2" s="9" t="s">
        <v>45</v>
      </c>
      <c r="J2" s="10"/>
      <c r="K2" s="9" t="s">
        <v>44</v>
      </c>
      <c r="L2" s="9" t="s">
        <v>45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86</v>
      </c>
      <c r="C5" s="4">
        <v>58</v>
      </c>
      <c r="D5" s="39">
        <f t="shared" ref="D5:D8" si="0">IF(C5&gt;0,(B5-C5)/C5,"--")</f>
        <v>0.48275862068965519</v>
      </c>
      <c r="E5" s="10">
        <v>30</v>
      </c>
      <c r="F5" s="10">
        <v>22</v>
      </c>
      <c r="G5" s="39">
        <f t="shared" ref="G5:G6" si="1">IF(F5&gt;0,(E5-F5)/F5,"--")</f>
        <v>0.36363636363636365</v>
      </c>
      <c r="H5" s="10">
        <v>22</v>
      </c>
      <c r="I5" s="10">
        <v>17</v>
      </c>
      <c r="J5" s="39">
        <f t="shared" ref="J5:J6" si="2">IF(I5&gt;0,(H5-I5)/I5,"--")</f>
        <v>0.29411764705882354</v>
      </c>
      <c r="K5" s="10">
        <v>20</v>
      </c>
      <c r="L5" s="10">
        <v>15</v>
      </c>
      <c r="M5" s="39">
        <f t="shared" ref="M5:M8" si="3">IF(L5&gt;0,(K5-L5)/L5,"--")</f>
        <v>0.33333333333333331</v>
      </c>
    </row>
    <row r="6" spans="1:13" x14ac:dyDescent="0.2">
      <c r="A6" s="10" t="s">
        <v>4</v>
      </c>
      <c r="B6" s="4">
        <v>1253</v>
      </c>
      <c r="C6" s="4">
        <v>1189</v>
      </c>
      <c r="D6" s="39">
        <f t="shared" si="0"/>
        <v>5.3826745164003362E-2</v>
      </c>
      <c r="E6" s="10">
        <v>687</v>
      </c>
      <c r="F6" s="10">
        <v>560</v>
      </c>
      <c r="G6" s="39">
        <f t="shared" si="1"/>
        <v>0.22678571428571428</v>
      </c>
      <c r="H6" s="10">
        <v>569</v>
      </c>
      <c r="I6" s="10">
        <v>483</v>
      </c>
      <c r="J6" s="39">
        <f t="shared" si="2"/>
        <v>0.17805383022774326</v>
      </c>
      <c r="K6" s="10">
        <v>554</v>
      </c>
      <c r="L6" s="10">
        <v>460</v>
      </c>
      <c r="M6" s="39">
        <f t="shared" si="3"/>
        <v>0.20434782608695654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1339</v>
      </c>
      <c r="C8" s="21">
        <f>SUM(C5:C6)</f>
        <v>1247</v>
      </c>
      <c r="D8" s="39">
        <f t="shared" si="0"/>
        <v>7.3777064955894145E-2</v>
      </c>
      <c r="E8" s="21">
        <f t="shared" ref="E8:F8" si="4">SUM(E5:E6)</f>
        <v>717</v>
      </c>
      <c r="F8" s="21">
        <f t="shared" si="4"/>
        <v>582</v>
      </c>
      <c r="G8" s="39">
        <f t="shared" ref="G8" si="5">IF(F8&gt;0,(E8-F8)/F8,"--")</f>
        <v>0.23195876288659795</v>
      </c>
      <c r="H8" s="21">
        <f t="shared" ref="H8:I8" si="6">SUM(H5:H6)</f>
        <v>591</v>
      </c>
      <c r="I8" s="21">
        <f t="shared" si="6"/>
        <v>500</v>
      </c>
      <c r="J8" s="39">
        <f t="shared" ref="J8" si="7">IF(I8&gt;0,(H8-I8)/I8,"--")</f>
        <v>0.182</v>
      </c>
      <c r="K8" s="10">
        <f>IF(ISNUMBER(K5),SUM(K5:K6),K6)</f>
        <v>574</v>
      </c>
      <c r="L8" s="10">
        <f>IF(ISNUMBER(L5),SUM(L5:L6),L6)</f>
        <v>475</v>
      </c>
      <c r="M8" s="39">
        <f t="shared" si="3"/>
        <v>0.20842105263157895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111" t="s">
        <v>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1:13" x14ac:dyDescent="0.2">
      <c r="A11" s="8"/>
      <c r="B11" s="9" t="s">
        <v>44</v>
      </c>
      <c r="C11" s="9" t="s">
        <v>45</v>
      </c>
      <c r="D11" s="9"/>
      <c r="E11" s="9" t="s">
        <v>44</v>
      </c>
      <c r="F11" s="9" t="s">
        <v>45</v>
      </c>
      <c r="G11" s="9"/>
      <c r="H11" s="9" t="s">
        <v>44</v>
      </c>
      <c r="I11" s="9" t="s">
        <v>45</v>
      </c>
      <c r="J11" s="10"/>
      <c r="K11" s="9" t="s">
        <v>44</v>
      </c>
      <c r="L11" s="9" t="s">
        <v>45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1</v>
      </c>
      <c r="C14" s="37"/>
      <c r="D14" s="39" t="str">
        <f>IF(C14&gt;0,(B14-C14)/C14,"--")</f>
        <v>--</v>
      </c>
      <c r="E14" s="37">
        <v>0</v>
      </c>
      <c r="F14" s="37"/>
      <c r="G14" s="39" t="str">
        <f>IF(F14&gt;0,(E14-F14)/F14,"--")</f>
        <v>--</v>
      </c>
      <c r="H14" s="37">
        <v>0</v>
      </c>
      <c r="I14" s="37"/>
      <c r="J14" s="39" t="str">
        <f>IF(I14&gt;0,(H14-I14)/I14,"--")</f>
        <v>--</v>
      </c>
      <c r="K14" s="10">
        <v>0</v>
      </c>
      <c r="L14" s="10"/>
      <c r="M14" s="39" t="str">
        <f>IF(L14&gt;0,(K14-L14)/L14,"--")</f>
        <v>--</v>
      </c>
    </row>
    <row r="15" spans="1:13" x14ac:dyDescent="0.2">
      <c r="A15" s="2" t="s">
        <v>8</v>
      </c>
      <c r="B15" s="37">
        <v>17</v>
      </c>
      <c r="C15" s="37">
        <v>2</v>
      </c>
      <c r="D15" s="39">
        <f>IF(C15&gt;0,(B15-C15)/C15,"--")</f>
        <v>7.5</v>
      </c>
      <c r="E15" s="37">
        <v>7</v>
      </c>
      <c r="F15" s="37">
        <v>1</v>
      </c>
      <c r="G15" s="39">
        <f>IF(F15&gt;0,(E15-F15)/F15,"--")</f>
        <v>6</v>
      </c>
      <c r="H15" s="37">
        <v>5</v>
      </c>
      <c r="I15" s="37">
        <v>1</v>
      </c>
      <c r="J15" s="39">
        <f>IF(I15&gt;0,(H15-I15)/I15,"--")</f>
        <v>4</v>
      </c>
      <c r="K15" s="10">
        <v>5</v>
      </c>
      <c r="L15" s="10">
        <v>1</v>
      </c>
      <c r="M15" s="39">
        <f>IF(L15&gt;0,(K15-L15)/L15,"--")</f>
        <v>4</v>
      </c>
    </row>
    <row r="16" spans="1:13" x14ac:dyDescent="0.2">
      <c r="A16" s="2" t="s">
        <v>26</v>
      </c>
      <c r="B16" s="37">
        <v>12</v>
      </c>
      <c r="C16" s="37">
        <v>5</v>
      </c>
      <c r="D16" s="39">
        <f t="shared" ref="D16:D22" si="8">IF(C16&gt;0,(B16-C16)/C16,"--")</f>
        <v>1.4</v>
      </c>
      <c r="E16" s="37">
        <v>4</v>
      </c>
      <c r="F16" s="37">
        <v>1</v>
      </c>
      <c r="G16" s="39">
        <f t="shared" ref="G16:G22" si="9">IF(F16&gt;0,(E16-F16)/F16,"--")</f>
        <v>3</v>
      </c>
      <c r="H16" s="37">
        <v>4</v>
      </c>
      <c r="I16" s="37">
        <v>1</v>
      </c>
      <c r="J16" s="39">
        <f t="shared" ref="J16:J22" si="10">IF(I16&gt;0,(H16-I16)/I16,"--")</f>
        <v>3</v>
      </c>
      <c r="K16" s="10">
        <v>4</v>
      </c>
      <c r="L16" s="10">
        <v>1</v>
      </c>
      <c r="M16" s="39">
        <f t="shared" ref="M16:M22" si="11">IF(L16&gt;0,(K16-L16)/L16,"--")</f>
        <v>3</v>
      </c>
    </row>
    <row r="17" spans="1:13" x14ac:dyDescent="0.2">
      <c r="A17" s="3" t="s">
        <v>20</v>
      </c>
      <c r="B17" s="37">
        <v>1</v>
      </c>
      <c r="C17" s="37"/>
      <c r="D17" s="39" t="str">
        <f t="shared" si="8"/>
        <v>--</v>
      </c>
      <c r="E17" s="37">
        <v>1</v>
      </c>
      <c r="F17" s="37"/>
      <c r="G17" s="39" t="str">
        <f t="shared" si="9"/>
        <v>--</v>
      </c>
      <c r="H17" s="37">
        <v>1</v>
      </c>
      <c r="I17" s="37"/>
      <c r="J17" s="39" t="str">
        <f t="shared" si="10"/>
        <v>--</v>
      </c>
      <c r="K17" s="10">
        <v>0</v>
      </c>
      <c r="L17" s="13"/>
      <c r="M17" s="39" t="str">
        <f t="shared" si="11"/>
        <v>--</v>
      </c>
    </row>
    <row r="18" spans="1:13" x14ac:dyDescent="0.2">
      <c r="A18" s="3" t="s">
        <v>21</v>
      </c>
      <c r="B18" s="37">
        <v>33</v>
      </c>
      <c r="C18" s="37">
        <v>28</v>
      </c>
      <c r="D18" s="39">
        <f t="shared" si="8"/>
        <v>0.17857142857142858</v>
      </c>
      <c r="E18" s="37">
        <v>10</v>
      </c>
      <c r="F18" s="37">
        <v>10</v>
      </c>
      <c r="G18" s="39">
        <f t="shared" si="9"/>
        <v>0</v>
      </c>
      <c r="H18" s="37">
        <v>4</v>
      </c>
      <c r="I18" s="37">
        <v>7</v>
      </c>
      <c r="J18" s="39">
        <f t="shared" si="10"/>
        <v>-0.42857142857142855</v>
      </c>
      <c r="K18" s="10">
        <v>4</v>
      </c>
      <c r="L18" s="10">
        <v>7</v>
      </c>
      <c r="M18" s="39">
        <f t="shared" si="11"/>
        <v>-0.42857142857142855</v>
      </c>
    </row>
    <row r="19" spans="1:13" x14ac:dyDescent="0.2">
      <c r="A19" s="3" t="s">
        <v>22</v>
      </c>
      <c r="B19" s="37">
        <v>8</v>
      </c>
      <c r="C19" s="37">
        <v>11</v>
      </c>
      <c r="D19" s="39">
        <f t="shared" si="8"/>
        <v>-0.27272727272727271</v>
      </c>
      <c r="E19" s="37">
        <v>2</v>
      </c>
      <c r="F19" s="37">
        <v>3</v>
      </c>
      <c r="G19" s="39">
        <f t="shared" si="9"/>
        <v>-0.33333333333333331</v>
      </c>
      <c r="H19" s="37">
        <v>2</v>
      </c>
      <c r="I19" s="37">
        <v>2</v>
      </c>
      <c r="J19" s="39">
        <f t="shared" si="10"/>
        <v>0</v>
      </c>
      <c r="K19" s="10">
        <v>2</v>
      </c>
      <c r="L19" s="10">
        <v>2</v>
      </c>
      <c r="M19" s="39">
        <f t="shared" si="11"/>
        <v>0</v>
      </c>
    </row>
    <row r="20" spans="1:13" x14ac:dyDescent="0.2">
      <c r="A20" s="3" t="s">
        <v>9</v>
      </c>
      <c r="B20" s="10">
        <v>7</v>
      </c>
      <c r="C20" s="10">
        <v>3</v>
      </c>
      <c r="D20" s="39">
        <f t="shared" si="8"/>
        <v>1.3333333333333333</v>
      </c>
      <c r="E20" s="10">
        <v>0</v>
      </c>
      <c r="F20" s="10">
        <v>0</v>
      </c>
      <c r="G20" s="39" t="str">
        <f t="shared" si="9"/>
        <v>--</v>
      </c>
      <c r="H20" s="10">
        <v>0</v>
      </c>
      <c r="I20" s="10">
        <v>0</v>
      </c>
      <c r="J20" s="39" t="str">
        <f t="shared" si="10"/>
        <v>--</v>
      </c>
      <c r="K20" s="10">
        <v>0</v>
      </c>
      <c r="L20" s="10">
        <v>0</v>
      </c>
      <c r="M20" s="39" t="str">
        <f t="shared" si="11"/>
        <v>--</v>
      </c>
    </row>
    <row r="21" spans="1:13" x14ac:dyDescent="0.2">
      <c r="A21" s="3" t="s">
        <v>10</v>
      </c>
      <c r="B21" s="37">
        <v>6</v>
      </c>
      <c r="C21" s="37">
        <v>8</v>
      </c>
      <c r="D21" s="39">
        <f t="shared" si="8"/>
        <v>-0.25</v>
      </c>
      <c r="E21" s="37">
        <v>6</v>
      </c>
      <c r="F21" s="37">
        <v>7</v>
      </c>
      <c r="G21" s="39">
        <f t="shared" si="9"/>
        <v>-0.14285714285714285</v>
      </c>
      <c r="H21" s="37">
        <v>6</v>
      </c>
      <c r="I21" s="37">
        <v>6</v>
      </c>
      <c r="J21" s="39">
        <f t="shared" si="10"/>
        <v>0</v>
      </c>
      <c r="K21" s="10">
        <v>5</v>
      </c>
      <c r="L21" s="10">
        <v>4</v>
      </c>
      <c r="M21" s="39">
        <f t="shared" si="11"/>
        <v>0.25</v>
      </c>
    </row>
    <row r="22" spans="1:13" x14ac:dyDescent="0.2">
      <c r="A22" s="3" t="s">
        <v>24</v>
      </c>
      <c r="B22" s="37">
        <v>1</v>
      </c>
      <c r="C22" s="37">
        <v>1</v>
      </c>
      <c r="D22" s="39">
        <f t="shared" si="8"/>
        <v>0</v>
      </c>
      <c r="E22" s="37">
        <v>0</v>
      </c>
      <c r="F22" s="37">
        <v>0</v>
      </c>
      <c r="G22" s="39" t="str">
        <f t="shared" si="9"/>
        <v>--</v>
      </c>
      <c r="H22" s="37">
        <v>0</v>
      </c>
      <c r="I22" s="37">
        <v>0</v>
      </c>
      <c r="J22" s="39" t="str">
        <f t="shared" si="10"/>
        <v>--</v>
      </c>
      <c r="K22" s="10">
        <v>0</v>
      </c>
      <c r="L22" s="10">
        <v>0</v>
      </c>
      <c r="M22" s="39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43</v>
      </c>
      <c r="C24" s="31">
        <v>20</v>
      </c>
      <c r="D24" s="39">
        <f t="shared" ref="D24:D25" si="12">IF(C24&gt;0,(B24-C24)/C24,"--")</f>
        <v>1.1499999999999999</v>
      </c>
      <c r="E24" s="10">
        <v>18</v>
      </c>
      <c r="F24" s="10">
        <v>4</v>
      </c>
      <c r="G24" s="39">
        <f t="shared" ref="G24:G25" si="13">IF(F24&gt;0,(E24-F24)/F24,"--")</f>
        <v>3.5</v>
      </c>
      <c r="H24" s="10">
        <v>11</v>
      </c>
      <c r="I24" s="10">
        <v>3</v>
      </c>
      <c r="J24" s="39">
        <f t="shared" ref="J24:J25" si="14">IF(I24&gt;0,(H24-I24)/I24,"--")</f>
        <v>2.6666666666666665</v>
      </c>
      <c r="K24" s="10">
        <v>9</v>
      </c>
      <c r="L24" s="10">
        <v>1</v>
      </c>
      <c r="M24" s="39">
        <f t="shared" ref="M24:M25" si="15">IF(L24&gt;0,(K24-L24)/L24,"--")</f>
        <v>8</v>
      </c>
    </row>
    <row r="25" spans="1:13" x14ac:dyDescent="0.2">
      <c r="A25" s="13" t="s">
        <v>11</v>
      </c>
      <c r="B25" s="31">
        <v>43</v>
      </c>
      <c r="C25" s="31">
        <v>38</v>
      </c>
      <c r="D25" s="39">
        <f t="shared" si="12"/>
        <v>0.13157894736842105</v>
      </c>
      <c r="E25" s="10">
        <v>12</v>
      </c>
      <c r="F25" s="10">
        <v>18</v>
      </c>
      <c r="G25" s="39">
        <f t="shared" si="13"/>
        <v>-0.33333333333333331</v>
      </c>
      <c r="H25" s="10">
        <v>11</v>
      </c>
      <c r="I25" s="10">
        <v>14</v>
      </c>
      <c r="J25" s="39">
        <f t="shared" si="14"/>
        <v>-0.21428571428571427</v>
      </c>
      <c r="K25" s="10">
        <v>11</v>
      </c>
      <c r="L25" s="10">
        <v>14</v>
      </c>
      <c r="M25" s="39">
        <f t="shared" si="15"/>
        <v>-0.21428571428571427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51</v>
      </c>
      <c r="C27" s="31">
        <v>18</v>
      </c>
      <c r="D27" s="39">
        <f t="shared" ref="D27:D29" si="16">IF(C27&gt;0,(B27-C27)/C27,"--")</f>
        <v>1.8333333333333333</v>
      </c>
      <c r="E27" s="31">
        <v>18</v>
      </c>
      <c r="F27" s="31">
        <v>9</v>
      </c>
      <c r="G27" s="39">
        <f t="shared" ref="G27:G29" si="17">IF(F27&gt;0,(E27-F27)/F27,"--")</f>
        <v>1</v>
      </c>
      <c r="H27" s="10">
        <v>13</v>
      </c>
      <c r="I27" s="10">
        <v>7</v>
      </c>
      <c r="J27" s="39">
        <f t="shared" ref="J27:J29" si="18">IF(I27&gt;0,(H27-I27)/I27,"--")</f>
        <v>0.8571428571428571</v>
      </c>
      <c r="K27" s="10">
        <v>12</v>
      </c>
      <c r="L27" s="10">
        <v>7</v>
      </c>
      <c r="M27" s="39">
        <f t="shared" ref="M27:M29" si="19">IF(L27&gt;0,(K27-L27)/L27,"--")</f>
        <v>0.7142857142857143</v>
      </c>
    </row>
    <row r="28" spans="1:13" x14ac:dyDescent="0.2">
      <c r="A28" s="13" t="s">
        <v>15</v>
      </c>
      <c r="B28" s="10">
        <v>29</v>
      </c>
      <c r="C28" s="10">
        <v>32</v>
      </c>
      <c r="D28" s="39">
        <f t="shared" si="16"/>
        <v>-9.375E-2</v>
      </c>
      <c r="E28" s="10">
        <v>6</v>
      </c>
      <c r="F28" s="10">
        <v>6</v>
      </c>
      <c r="G28" s="39">
        <f t="shared" si="17"/>
        <v>0</v>
      </c>
      <c r="H28" s="10">
        <v>3</v>
      </c>
      <c r="I28" s="10">
        <v>4</v>
      </c>
      <c r="J28" s="39">
        <f t="shared" si="18"/>
        <v>-0.25</v>
      </c>
      <c r="K28" s="10">
        <v>3</v>
      </c>
      <c r="L28" s="10">
        <v>4</v>
      </c>
      <c r="M28" s="39">
        <f t="shared" si="19"/>
        <v>-0.25</v>
      </c>
    </row>
    <row r="29" spans="1:13" x14ac:dyDescent="0.2">
      <c r="A29" s="13" t="s">
        <v>10</v>
      </c>
      <c r="B29" s="10">
        <v>6</v>
      </c>
      <c r="C29" s="10">
        <v>8</v>
      </c>
      <c r="D29" s="39">
        <f t="shared" si="16"/>
        <v>-0.25</v>
      </c>
      <c r="E29" s="10">
        <v>6</v>
      </c>
      <c r="F29" s="10">
        <v>7</v>
      </c>
      <c r="G29" s="39">
        <f t="shared" si="17"/>
        <v>-0.14285714285714285</v>
      </c>
      <c r="H29" s="10">
        <v>6</v>
      </c>
      <c r="I29" s="10">
        <v>6</v>
      </c>
      <c r="J29" s="39">
        <f t="shared" si="18"/>
        <v>0</v>
      </c>
      <c r="K29" s="10">
        <v>5</v>
      </c>
      <c r="L29" s="10">
        <v>4</v>
      </c>
      <c r="M29" s="39">
        <f t="shared" si="19"/>
        <v>0.25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111" t="s">
        <v>25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</row>
    <row r="32" spans="1:13" x14ac:dyDescent="0.2">
      <c r="A32" s="8"/>
      <c r="B32" s="9" t="s">
        <v>44</v>
      </c>
      <c r="C32" s="9" t="s">
        <v>45</v>
      </c>
      <c r="D32" s="9"/>
      <c r="E32" s="9" t="s">
        <v>44</v>
      </c>
      <c r="F32" s="9" t="s">
        <v>45</v>
      </c>
      <c r="G32" s="9"/>
      <c r="H32" s="9" t="s">
        <v>44</v>
      </c>
      <c r="I32" s="9" t="s">
        <v>45</v>
      </c>
      <c r="J32" s="10"/>
      <c r="K32" s="9" t="s">
        <v>44</v>
      </c>
      <c r="L32" s="9" t="s">
        <v>45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14</v>
      </c>
      <c r="C35" s="37">
        <v>12</v>
      </c>
      <c r="D35" s="39">
        <f>IF(C35&gt;0,(B35-C35)/C35,"--")</f>
        <v>0.16666666666666666</v>
      </c>
      <c r="E35" s="37">
        <v>6</v>
      </c>
      <c r="F35" s="37">
        <v>4</v>
      </c>
      <c r="G35" s="39">
        <f>IF(F35&gt;0,(E35-F35)/F35,"--")</f>
        <v>0.5</v>
      </c>
      <c r="H35" s="37">
        <v>5</v>
      </c>
      <c r="I35" s="37">
        <v>3</v>
      </c>
      <c r="J35" s="39">
        <f>IF(I35&gt;0,(H35-I35)/I35,"--")</f>
        <v>0.66666666666666663</v>
      </c>
      <c r="K35" s="10">
        <v>5</v>
      </c>
      <c r="L35" s="10">
        <v>2</v>
      </c>
      <c r="M35" s="39">
        <f>IF(L35&gt;0,(K35-L35)/L35,"--")</f>
        <v>1.5</v>
      </c>
    </row>
    <row r="36" spans="1:13" x14ac:dyDescent="0.2">
      <c r="A36" s="2" t="s">
        <v>8</v>
      </c>
      <c r="B36" s="37">
        <v>239</v>
      </c>
      <c r="C36" s="37">
        <v>238</v>
      </c>
      <c r="D36" s="39">
        <f>IF(C36&gt;0,(B36-C36)/C36,"--")</f>
        <v>4.2016806722689074E-3</v>
      </c>
      <c r="E36" s="37">
        <v>142</v>
      </c>
      <c r="F36" s="37">
        <v>112</v>
      </c>
      <c r="G36" s="39">
        <f>IF(F36&gt;0,(E36-F36)/F36,"--")</f>
        <v>0.26785714285714285</v>
      </c>
      <c r="H36" s="37">
        <v>119</v>
      </c>
      <c r="I36" s="37">
        <v>101</v>
      </c>
      <c r="J36" s="39">
        <f>IF(I36&gt;0,(H36-I36)/I36,"--")</f>
        <v>0.17821782178217821</v>
      </c>
      <c r="K36" s="10">
        <v>117</v>
      </c>
      <c r="L36" s="10">
        <v>94</v>
      </c>
      <c r="M36" s="39">
        <f>IF(L36&gt;0,(K36-L36)/L36,"--")</f>
        <v>0.24468085106382978</v>
      </c>
    </row>
    <row r="37" spans="1:13" x14ac:dyDescent="0.2">
      <c r="A37" s="2" t="s">
        <v>26</v>
      </c>
      <c r="B37" s="37">
        <v>72</v>
      </c>
      <c r="C37" s="37">
        <v>78</v>
      </c>
      <c r="D37" s="39">
        <f t="shared" ref="D37:D43" si="20">IF(C37&gt;0,(B37-C37)/C37,"--")</f>
        <v>-7.6923076923076927E-2</v>
      </c>
      <c r="E37" s="37">
        <v>28</v>
      </c>
      <c r="F37" s="37">
        <v>27</v>
      </c>
      <c r="G37" s="39">
        <f t="shared" ref="G37:G43" si="21">IF(F37&gt;0,(E37-F37)/F37,"--")</f>
        <v>3.7037037037037035E-2</v>
      </c>
      <c r="H37" s="37">
        <v>24</v>
      </c>
      <c r="I37" s="37">
        <v>22</v>
      </c>
      <c r="J37" s="39">
        <f t="shared" ref="J37:J43" si="22">IF(I37&gt;0,(H37-I37)/I37,"--")</f>
        <v>9.0909090909090912E-2</v>
      </c>
      <c r="K37" s="10">
        <v>23</v>
      </c>
      <c r="L37" s="10">
        <v>20</v>
      </c>
      <c r="M37" s="39">
        <f t="shared" ref="M37:M50" si="23">IF(L37&gt;0,(K37-L37)/L37,"--")</f>
        <v>0.15</v>
      </c>
    </row>
    <row r="38" spans="1:13" x14ac:dyDescent="0.2">
      <c r="A38" s="3" t="s">
        <v>20</v>
      </c>
      <c r="B38" s="37">
        <v>11</v>
      </c>
      <c r="C38" s="37">
        <v>6</v>
      </c>
      <c r="D38" s="39">
        <f t="shared" si="20"/>
        <v>0.83333333333333337</v>
      </c>
      <c r="E38" s="37">
        <v>6</v>
      </c>
      <c r="F38" s="37">
        <v>3</v>
      </c>
      <c r="G38" s="39">
        <f t="shared" si="21"/>
        <v>1</v>
      </c>
      <c r="H38" s="37">
        <v>5</v>
      </c>
      <c r="I38" s="37">
        <v>3</v>
      </c>
      <c r="J38" s="39">
        <f t="shared" si="22"/>
        <v>0.66666666666666663</v>
      </c>
      <c r="K38" s="13">
        <v>5</v>
      </c>
      <c r="L38" s="13">
        <v>3</v>
      </c>
      <c r="M38" s="39">
        <f t="shared" si="23"/>
        <v>0.66666666666666663</v>
      </c>
    </row>
    <row r="39" spans="1:13" x14ac:dyDescent="0.2">
      <c r="A39" s="3" t="s">
        <v>21</v>
      </c>
      <c r="B39" s="37">
        <v>595</v>
      </c>
      <c r="C39" s="37">
        <v>590</v>
      </c>
      <c r="D39" s="39">
        <f t="shared" si="20"/>
        <v>8.4745762711864406E-3</v>
      </c>
      <c r="E39" s="37">
        <v>319</v>
      </c>
      <c r="F39" s="37">
        <v>289</v>
      </c>
      <c r="G39" s="39">
        <f t="shared" si="21"/>
        <v>0.10380622837370242</v>
      </c>
      <c r="H39" s="37">
        <v>259</v>
      </c>
      <c r="I39" s="37">
        <v>245</v>
      </c>
      <c r="J39" s="39">
        <f t="shared" si="22"/>
        <v>5.7142857142857141E-2</v>
      </c>
      <c r="K39" s="10">
        <v>251</v>
      </c>
      <c r="L39" s="10">
        <v>234</v>
      </c>
      <c r="M39" s="39">
        <f t="shared" si="23"/>
        <v>7.2649572649572655E-2</v>
      </c>
    </row>
    <row r="40" spans="1:13" x14ac:dyDescent="0.2">
      <c r="A40" s="3" t="s">
        <v>22</v>
      </c>
      <c r="B40" s="37">
        <v>93</v>
      </c>
      <c r="C40" s="37">
        <v>92</v>
      </c>
      <c r="D40" s="39">
        <f t="shared" si="20"/>
        <v>1.0869565217391304E-2</v>
      </c>
      <c r="E40" s="37">
        <v>51</v>
      </c>
      <c r="F40" s="37">
        <v>42</v>
      </c>
      <c r="G40" s="39">
        <f t="shared" si="21"/>
        <v>0.21428571428571427</v>
      </c>
      <c r="H40" s="37">
        <v>39</v>
      </c>
      <c r="I40" s="37">
        <v>32</v>
      </c>
      <c r="J40" s="39">
        <f t="shared" si="22"/>
        <v>0.21875</v>
      </c>
      <c r="K40" s="10">
        <v>39</v>
      </c>
      <c r="L40" s="10">
        <v>31</v>
      </c>
      <c r="M40" s="39">
        <f t="shared" si="23"/>
        <v>0.25806451612903225</v>
      </c>
    </row>
    <row r="41" spans="1:13" x14ac:dyDescent="0.2">
      <c r="A41" s="3" t="s">
        <v>9</v>
      </c>
      <c r="B41" s="10">
        <v>142</v>
      </c>
      <c r="C41" s="10">
        <v>121</v>
      </c>
      <c r="D41" s="39">
        <f t="shared" si="20"/>
        <v>0.17355371900826447</v>
      </c>
      <c r="E41" s="10">
        <v>70</v>
      </c>
      <c r="F41" s="10">
        <v>45</v>
      </c>
      <c r="G41" s="39">
        <f t="shared" si="21"/>
        <v>0.55555555555555558</v>
      </c>
      <c r="H41" s="10">
        <v>55</v>
      </c>
      <c r="I41" s="10">
        <v>41</v>
      </c>
      <c r="J41" s="39">
        <f t="shared" si="22"/>
        <v>0.34146341463414637</v>
      </c>
      <c r="K41" s="10">
        <v>54</v>
      </c>
      <c r="L41" s="10">
        <v>40</v>
      </c>
      <c r="M41" s="39">
        <f t="shared" si="23"/>
        <v>0.35</v>
      </c>
    </row>
    <row r="42" spans="1:13" x14ac:dyDescent="0.2">
      <c r="A42" s="3" t="s">
        <v>10</v>
      </c>
      <c r="B42" s="37">
        <v>56</v>
      </c>
      <c r="C42" s="37">
        <v>30</v>
      </c>
      <c r="D42" s="39">
        <f t="shared" si="20"/>
        <v>0.8666666666666667</v>
      </c>
      <c r="E42" s="10">
        <v>51</v>
      </c>
      <c r="F42" s="10">
        <v>24</v>
      </c>
      <c r="G42" s="39">
        <f t="shared" si="21"/>
        <v>1.125</v>
      </c>
      <c r="H42" s="10">
        <v>51</v>
      </c>
      <c r="I42" s="10">
        <v>24</v>
      </c>
      <c r="J42" s="39">
        <f t="shared" si="22"/>
        <v>1.125</v>
      </c>
      <c r="K42" s="10">
        <v>50</v>
      </c>
      <c r="L42" s="10">
        <v>24</v>
      </c>
      <c r="M42" s="39">
        <f t="shared" si="23"/>
        <v>1.0833333333333333</v>
      </c>
    </row>
    <row r="43" spans="1:13" x14ac:dyDescent="0.2">
      <c r="A43" s="3" t="s">
        <v>24</v>
      </c>
      <c r="B43" s="37">
        <v>31</v>
      </c>
      <c r="C43" s="37">
        <v>22</v>
      </c>
      <c r="D43" s="39">
        <f t="shared" si="20"/>
        <v>0.40909090909090912</v>
      </c>
      <c r="E43" s="10">
        <v>14</v>
      </c>
      <c r="F43" s="10">
        <v>14</v>
      </c>
      <c r="G43" s="39">
        <f t="shared" si="21"/>
        <v>0</v>
      </c>
      <c r="H43" s="10">
        <v>12</v>
      </c>
      <c r="I43" s="10">
        <v>12</v>
      </c>
      <c r="J43" s="39">
        <f t="shared" si="22"/>
        <v>0</v>
      </c>
      <c r="K43" s="10">
        <v>10</v>
      </c>
      <c r="L43" s="10">
        <v>12</v>
      </c>
      <c r="M43" s="39">
        <f t="shared" si="23"/>
        <v>-0.16666666666666666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644</v>
      </c>
      <c r="C45" s="37">
        <v>611</v>
      </c>
      <c r="D45" s="39">
        <f t="shared" ref="D45:D46" si="24">IF(C45&gt;0,(B45-C45)/C45,"--")</f>
        <v>5.4009819967266774E-2</v>
      </c>
      <c r="E45" s="10">
        <v>363</v>
      </c>
      <c r="F45" s="10">
        <v>307</v>
      </c>
      <c r="G45" s="39">
        <f t="shared" ref="G45:G46" si="25">IF(F45&gt;0,(E45-F45)/F45,"--")</f>
        <v>0.18241042345276873</v>
      </c>
      <c r="H45" s="10">
        <v>293</v>
      </c>
      <c r="I45" s="10">
        <v>262</v>
      </c>
      <c r="J45" s="39">
        <f t="shared" ref="J45:J46" si="26">IF(I45&gt;0,(H45-I45)/I45,"--")</f>
        <v>0.1183206106870229</v>
      </c>
      <c r="K45" s="10">
        <v>286</v>
      </c>
      <c r="L45" s="10">
        <v>249</v>
      </c>
      <c r="M45" s="39">
        <f t="shared" si="23"/>
        <v>0.14859437751004015</v>
      </c>
    </row>
    <row r="46" spans="1:13" x14ac:dyDescent="0.2">
      <c r="A46" s="13" t="s">
        <v>11</v>
      </c>
      <c r="B46" s="37">
        <v>609</v>
      </c>
      <c r="C46" s="37">
        <v>578</v>
      </c>
      <c r="D46" s="39">
        <f t="shared" si="24"/>
        <v>5.3633217993079588E-2</v>
      </c>
      <c r="E46" s="10">
        <v>324</v>
      </c>
      <c r="F46" s="10">
        <v>253</v>
      </c>
      <c r="G46" s="39">
        <f t="shared" si="25"/>
        <v>0.28063241106719367</v>
      </c>
      <c r="H46" s="10">
        <v>276</v>
      </c>
      <c r="I46" s="10">
        <v>221</v>
      </c>
      <c r="J46" s="39">
        <f t="shared" si="26"/>
        <v>0.24886877828054299</v>
      </c>
      <c r="K46" s="10">
        <v>268</v>
      </c>
      <c r="L46" s="10">
        <v>211</v>
      </c>
      <c r="M46" s="39">
        <f t="shared" si="23"/>
        <v>0.27014218009478674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955</v>
      </c>
      <c r="C48" s="31">
        <v>863</v>
      </c>
      <c r="D48" s="39">
        <f t="shared" ref="D48:D50" si="27">IF(C48&gt;0,(B48-C48)/C48,"--")</f>
        <v>0.10660486674391657</v>
      </c>
      <c r="E48" s="10">
        <v>570</v>
      </c>
      <c r="F48" s="10">
        <v>470</v>
      </c>
      <c r="G48" s="39">
        <f t="shared" ref="G48:G50" si="28">IF(F48&gt;0,(E48-F48)/F48,"--")</f>
        <v>0.21276595744680851</v>
      </c>
      <c r="H48" s="10">
        <v>480</v>
      </c>
      <c r="I48" s="10">
        <v>414</v>
      </c>
      <c r="J48" s="39">
        <f t="shared" ref="J48:J50" si="29">IF(I48&gt;0,(H48-I48)/I48,"--")</f>
        <v>0.15942028985507245</v>
      </c>
      <c r="K48" s="10">
        <v>468</v>
      </c>
      <c r="L48" s="10">
        <v>397</v>
      </c>
      <c r="M48" s="39">
        <f t="shared" si="23"/>
        <v>0.17884130982367757</v>
      </c>
    </row>
    <row r="49" spans="1:13" x14ac:dyDescent="0.2">
      <c r="A49" s="13" t="s">
        <v>15</v>
      </c>
      <c r="B49" s="10">
        <v>242</v>
      </c>
      <c r="C49" s="10">
        <v>296</v>
      </c>
      <c r="D49" s="39">
        <f t="shared" si="27"/>
        <v>-0.18243243243243243</v>
      </c>
      <c r="E49" s="10">
        <v>66</v>
      </c>
      <c r="F49" s="10">
        <v>66</v>
      </c>
      <c r="G49" s="39">
        <f t="shared" si="28"/>
        <v>0</v>
      </c>
      <c r="H49" s="10">
        <v>38</v>
      </c>
      <c r="I49" s="10">
        <v>45</v>
      </c>
      <c r="J49" s="39">
        <f t="shared" si="29"/>
        <v>-0.15555555555555556</v>
      </c>
      <c r="K49" s="10">
        <v>36</v>
      </c>
      <c r="L49" s="10">
        <v>39</v>
      </c>
      <c r="M49" s="39">
        <f t="shared" si="23"/>
        <v>-7.6923076923076927E-2</v>
      </c>
    </row>
    <row r="50" spans="1:13" x14ac:dyDescent="0.2">
      <c r="A50" s="13" t="s">
        <v>10</v>
      </c>
      <c r="B50" s="10">
        <v>56</v>
      </c>
      <c r="C50" s="10">
        <v>30</v>
      </c>
      <c r="D50" s="39">
        <f t="shared" si="27"/>
        <v>0.8666666666666667</v>
      </c>
      <c r="E50" s="10">
        <v>51</v>
      </c>
      <c r="F50" s="10">
        <v>24</v>
      </c>
      <c r="G50" s="39">
        <f t="shared" si="28"/>
        <v>1.125</v>
      </c>
      <c r="H50" s="10">
        <v>51</v>
      </c>
      <c r="I50" s="10">
        <v>24</v>
      </c>
      <c r="J50" s="39">
        <f t="shared" si="29"/>
        <v>1.125</v>
      </c>
      <c r="K50" s="10">
        <v>50</v>
      </c>
      <c r="L50" s="10">
        <v>24</v>
      </c>
      <c r="M50" s="39">
        <f t="shared" si="23"/>
        <v>1.0833333333333333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s="1" customFormat="1" x14ac:dyDescent="0.2">
      <c r="A52" s="41" t="s">
        <v>27</v>
      </c>
      <c r="B52" s="42"/>
      <c r="C52" s="42"/>
      <c r="D52" s="42"/>
      <c r="E52" s="42"/>
      <c r="F52" s="42"/>
      <c r="G52" s="42"/>
      <c r="H52" s="42"/>
      <c r="I52" s="42"/>
      <c r="J52" s="42"/>
    </row>
    <row r="53" spans="1:13" s="1" customFormat="1" x14ac:dyDescent="0.2">
      <c r="A53" s="43"/>
      <c r="B53" s="9" t="s">
        <v>44</v>
      </c>
      <c r="C53" s="9" t="s">
        <v>45</v>
      </c>
      <c r="D53" s="45"/>
      <c r="E53" s="9" t="s">
        <v>44</v>
      </c>
      <c r="F53" s="9" t="s">
        <v>45</v>
      </c>
      <c r="G53" s="46"/>
      <c r="H53" s="9" t="s">
        <v>44</v>
      </c>
      <c r="I53" s="9" t="s">
        <v>45</v>
      </c>
      <c r="J53" s="46"/>
      <c r="K53" s="9" t="s">
        <v>44</v>
      </c>
      <c r="L53" s="9" t="s">
        <v>45</v>
      </c>
      <c r="M53" s="46"/>
    </row>
    <row r="54" spans="1:13" s="5" customFormat="1" ht="38.25" x14ac:dyDescent="0.2">
      <c r="A54" s="47"/>
      <c r="B54" s="48" t="s">
        <v>28</v>
      </c>
      <c r="C54" s="48" t="s">
        <v>28</v>
      </c>
      <c r="D54" s="43" t="s">
        <v>2</v>
      </c>
      <c r="E54" s="48" t="s">
        <v>29</v>
      </c>
      <c r="F54" s="48" t="s">
        <v>29</v>
      </c>
      <c r="G54" s="43" t="s">
        <v>2</v>
      </c>
      <c r="H54" s="48" t="s">
        <v>30</v>
      </c>
      <c r="I54" s="48" t="s">
        <v>30</v>
      </c>
      <c r="J54" s="43" t="s">
        <v>2</v>
      </c>
      <c r="K54" s="49" t="s">
        <v>31</v>
      </c>
      <c r="L54" s="49" t="s">
        <v>31</v>
      </c>
      <c r="M54" s="3" t="s">
        <v>2</v>
      </c>
    </row>
    <row r="55" spans="1:13" s="5" customFormat="1" x14ac:dyDescent="0.2">
      <c r="A55" s="50" t="s">
        <v>6</v>
      </c>
      <c r="B55" s="51"/>
      <c r="C55" s="51"/>
      <c r="D55" s="51"/>
      <c r="E55" s="52"/>
      <c r="F55" s="51"/>
      <c r="G55" s="51"/>
      <c r="H55" s="52"/>
      <c r="I55" s="51"/>
      <c r="J55" s="51"/>
      <c r="K55" s="53"/>
      <c r="L55" s="53"/>
      <c r="M55" s="54"/>
    </row>
    <row r="56" spans="1:13" s="5" customFormat="1" x14ac:dyDescent="0.2">
      <c r="A56" s="3" t="s">
        <v>3</v>
      </c>
      <c r="B56" s="2">
        <v>4555</v>
      </c>
      <c r="C56" s="2">
        <v>4469</v>
      </c>
      <c r="D56" s="39">
        <f t="shared" ref="D56:D63" si="30">IF(C56&gt;0,(B56-C56)/C56,"--")</f>
        <v>1.9243678675318864E-2</v>
      </c>
      <c r="E56" s="2">
        <v>4526</v>
      </c>
      <c r="F56" s="2">
        <v>4439</v>
      </c>
      <c r="G56" s="39">
        <f t="shared" ref="G56:G63" si="31">IF(F56&gt;0,(E56-F56)/F56,"--")</f>
        <v>1.959900878576256E-2</v>
      </c>
      <c r="H56" s="2">
        <v>4533</v>
      </c>
      <c r="I56" s="2">
        <v>4452</v>
      </c>
      <c r="J56" s="39">
        <f t="shared" ref="J56:J63" si="32">IF(I56&gt;0,(H56-I56)/I56,"--")</f>
        <v>1.8194070080862535E-2</v>
      </c>
      <c r="K56" s="2">
        <v>928</v>
      </c>
      <c r="L56" s="2">
        <v>768</v>
      </c>
      <c r="M56" s="39">
        <f t="shared" ref="M56:M63" si="33">IF(L56&gt;0,(K56-L56)/L56,"--")</f>
        <v>0.20833333333333334</v>
      </c>
    </row>
    <row r="57" spans="1:13" s="5" customFormat="1" x14ac:dyDescent="0.2">
      <c r="A57" s="3" t="s">
        <v>32</v>
      </c>
      <c r="B57" s="2">
        <v>6158</v>
      </c>
      <c r="C57" s="2">
        <v>5897</v>
      </c>
      <c r="D57" s="39">
        <f t="shared" si="30"/>
        <v>4.4259793115143296E-2</v>
      </c>
      <c r="E57" s="2">
        <v>6071</v>
      </c>
      <c r="F57" s="2">
        <v>5818</v>
      </c>
      <c r="G57" s="39">
        <f t="shared" si="31"/>
        <v>4.348573392918529E-2</v>
      </c>
      <c r="H57" s="2">
        <v>6080</v>
      </c>
      <c r="I57" s="2">
        <v>5841</v>
      </c>
      <c r="J57" s="39">
        <f t="shared" si="32"/>
        <v>4.0917651087142612E-2</v>
      </c>
      <c r="K57" s="2">
        <v>929</v>
      </c>
      <c r="L57" s="2">
        <v>962</v>
      </c>
      <c r="M57" s="39">
        <f t="shared" si="33"/>
        <v>-3.4303534303534305E-2</v>
      </c>
    </row>
    <row r="58" spans="1:13" s="5" customFormat="1" x14ac:dyDescent="0.2">
      <c r="A58" s="3" t="s">
        <v>33</v>
      </c>
      <c r="B58" s="4">
        <v>8143</v>
      </c>
      <c r="C58" s="4">
        <v>8138</v>
      </c>
      <c r="D58" s="39">
        <f t="shared" si="30"/>
        <v>6.1440157286802655E-4</v>
      </c>
      <c r="E58" s="4">
        <v>7690</v>
      </c>
      <c r="F58" s="2">
        <v>7783</v>
      </c>
      <c r="G58" s="39">
        <f t="shared" si="31"/>
        <v>-1.1949119876654247E-2</v>
      </c>
      <c r="H58" s="4">
        <v>7800</v>
      </c>
      <c r="I58" s="2">
        <v>7823</v>
      </c>
      <c r="J58" s="39">
        <f t="shared" si="32"/>
        <v>-2.9400485747155822E-3</v>
      </c>
      <c r="K58" s="2">
        <v>1170</v>
      </c>
      <c r="L58" s="2">
        <v>1190</v>
      </c>
      <c r="M58" s="39">
        <f t="shared" si="33"/>
        <v>-1.680672268907563E-2</v>
      </c>
    </row>
    <row r="59" spans="1:13" s="5" customFormat="1" x14ac:dyDescent="0.2">
      <c r="A59" s="3" t="s">
        <v>34</v>
      </c>
      <c r="B59" s="4">
        <v>10146</v>
      </c>
      <c r="C59" s="4">
        <v>9921</v>
      </c>
      <c r="D59" s="39">
        <f t="shared" si="30"/>
        <v>2.2679165406713032E-2</v>
      </c>
      <c r="E59" s="4">
        <v>10144</v>
      </c>
      <c r="F59" s="4">
        <v>9920</v>
      </c>
      <c r="G59" s="39">
        <f t="shared" si="31"/>
        <v>2.2580645161290321E-2</v>
      </c>
      <c r="H59" s="4">
        <v>9739</v>
      </c>
      <c r="I59" s="4">
        <v>9527</v>
      </c>
      <c r="J59" s="39">
        <f t="shared" si="32"/>
        <v>2.2252545397291906E-2</v>
      </c>
      <c r="K59" s="2">
        <v>1277</v>
      </c>
      <c r="L59" s="2">
        <v>1212</v>
      </c>
      <c r="M59" s="39">
        <f t="shared" si="33"/>
        <v>5.3630363036303627E-2</v>
      </c>
    </row>
    <row r="60" spans="1:13" s="5" customFormat="1" x14ac:dyDescent="0.2">
      <c r="A60" s="3" t="s">
        <v>35</v>
      </c>
      <c r="B60" s="2">
        <v>261</v>
      </c>
      <c r="C60" s="2">
        <v>273</v>
      </c>
      <c r="D60" s="39">
        <f t="shared" si="30"/>
        <v>-4.3956043956043959E-2</v>
      </c>
      <c r="E60" s="2">
        <v>254</v>
      </c>
      <c r="F60" s="2">
        <v>263</v>
      </c>
      <c r="G60" s="39">
        <f t="shared" si="31"/>
        <v>-3.4220532319391636E-2</v>
      </c>
      <c r="H60" s="2">
        <v>133</v>
      </c>
      <c r="I60" s="2">
        <v>142</v>
      </c>
      <c r="J60" s="39">
        <f t="shared" si="32"/>
        <v>-6.3380281690140844E-2</v>
      </c>
      <c r="K60" s="2">
        <v>10</v>
      </c>
      <c r="L60" s="2">
        <v>7</v>
      </c>
      <c r="M60" s="39">
        <f t="shared" si="33"/>
        <v>0.42857142857142855</v>
      </c>
    </row>
    <row r="61" spans="1:13" s="5" customFormat="1" x14ac:dyDescent="0.2">
      <c r="A61" s="3" t="s">
        <v>36</v>
      </c>
      <c r="B61" s="2">
        <v>1182</v>
      </c>
      <c r="C61" s="2">
        <v>1171</v>
      </c>
      <c r="D61" s="39">
        <f t="shared" si="30"/>
        <v>9.3936806148590939E-3</v>
      </c>
      <c r="E61" s="2">
        <v>848</v>
      </c>
      <c r="F61" s="2">
        <v>828</v>
      </c>
      <c r="G61" s="39">
        <f t="shared" si="31"/>
        <v>2.4154589371980676E-2</v>
      </c>
      <c r="H61" s="2">
        <v>1</v>
      </c>
      <c r="I61" s="2">
        <v>4</v>
      </c>
      <c r="J61" s="39">
        <f t="shared" si="32"/>
        <v>-0.75</v>
      </c>
      <c r="K61" s="2">
        <v>14</v>
      </c>
      <c r="L61" s="2">
        <v>7</v>
      </c>
      <c r="M61" s="39">
        <f t="shared" si="33"/>
        <v>1</v>
      </c>
    </row>
    <row r="62" spans="1:13" s="1" customFormat="1" x14ac:dyDescent="0.2">
      <c r="A62" s="3" t="s">
        <v>37</v>
      </c>
      <c r="B62" s="2">
        <v>232</v>
      </c>
      <c r="C62" s="2">
        <v>266</v>
      </c>
      <c r="D62" s="39">
        <f t="shared" si="30"/>
        <v>-0.12781954887218044</v>
      </c>
      <c r="E62" s="2">
        <v>186</v>
      </c>
      <c r="F62" s="2">
        <v>201</v>
      </c>
      <c r="G62" s="39">
        <f t="shared" si="31"/>
        <v>-7.4626865671641784E-2</v>
      </c>
      <c r="H62" s="2">
        <v>2</v>
      </c>
      <c r="I62" s="2"/>
      <c r="J62" s="39" t="str">
        <f t="shared" si="32"/>
        <v>--</v>
      </c>
      <c r="K62" s="2">
        <v>12</v>
      </c>
      <c r="L62" s="2">
        <v>22</v>
      </c>
      <c r="M62" s="39">
        <f t="shared" si="33"/>
        <v>-0.45454545454545453</v>
      </c>
    </row>
    <row r="63" spans="1:13" s="1" customFormat="1" x14ac:dyDescent="0.2">
      <c r="A63" s="3" t="s">
        <v>38</v>
      </c>
      <c r="B63" s="2">
        <v>11576</v>
      </c>
      <c r="C63" s="2">
        <v>11277</v>
      </c>
      <c r="D63" s="39">
        <f t="shared" si="30"/>
        <v>2.6514143832579586E-2</v>
      </c>
      <c r="E63" s="2">
        <v>11455</v>
      </c>
      <c r="F63" s="2">
        <v>11125</v>
      </c>
      <c r="G63" s="39">
        <f t="shared" si="31"/>
        <v>2.9662921348314608E-2</v>
      </c>
      <c r="H63" s="2">
        <v>7071</v>
      </c>
      <c r="I63" s="2">
        <v>6938</v>
      </c>
      <c r="J63" s="39">
        <f t="shared" si="32"/>
        <v>1.9169789564716058E-2</v>
      </c>
      <c r="K63" s="2">
        <v>2298</v>
      </c>
      <c r="L63" s="2">
        <v>2154</v>
      </c>
      <c r="M63" s="39">
        <f t="shared" si="33"/>
        <v>6.6852367688022288E-2</v>
      </c>
    </row>
    <row r="64" spans="1:13" s="1" customFormat="1" x14ac:dyDescent="0.2">
      <c r="A64" s="66" t="s">
        <v>43</v>
      </c>
      <c r="B64" s="2">
        <v>2002</v>
      </c>
      <c r="C64" s="2">
        <v>1990</v>
      </c>
      <c r="D64" s="39">
        <f t="shared" ref="D64:D66" si="34">IF(C64&gt;0,(B64-C64)/C64,"--")</f>
        <v>6.030150753768844E-3</v>
      </c>
      <c r="E64" s="2">
        <v>2001</v>
      </c>
      <c r="F64" s="2">
        <v>1988</v>
      </c>
      <c r="G64" s="39">
        <f t="shared" ref="G64:G66" si="35">IF(F64&gt;0,(E64-F64)/F64,"--")</f>
        <v>6.5392354124748494E-3</v>
      </c>
      <c r="H64" s="2">
        <v>1871</v>
      </c>
      <c r="I64" s="2">
        <v>1819</v>
      </c>
      <c r="J64" s="39">
        <f t="shared" ref="J64" si="36">IF(I64&gt;0,(H64-I64)/I64,"--")</f>
        <v>2.8587135788894998E-2</v>
      </c>
      <c r="K64" s="2">
        <v>21</v>
      </c>
      <c r="L64" s="2">
        <v>16</v>
      </c>
      <c r="M64" s="39">
        <f t="shared" ref="M64" si="37">IF(L64&gt;0,(K64-L64)/L64,"--")</f>
        <v>0.3125</v>
      </c>
    </row>
    <row r="65" spans="1:13" s="5" customFormat="1" x14ac:dyDescent="0.2">
      <c r="A65" s="56"/>
      <c r="B65" s="51"/>
      <c r="C65" s="51"/>
      <c r="D65" s="51"/>
      <c r="E65" s="52"/>
      <c r="F65" s="51"/>
      <c r="G65" s="51"/>
      <c r="H65" s="52"/>
      <c r="I65" s="51"/>
      <c r="J65" s="51"/>
      <c r="K65" s="53"/>
      <c r="L65" s="53"/>
      <c r="M65" s="54"/>
    </row>
    <row r="66" spans="1:13" s="5" customFormat="1" x14ac:dyDescent="0.2">
      <c r="A66" s="57" t="s">
        <v>5</v>
      </c>
      <c r="B66" s="58">
        <f>SUM(B56:B64)</f>
        <v>44255</v>
      </c>
      <c r="C66" s="58">
        <f>SUM(C56:C64)</f>
        <v>43402</v>
      </c>
      <c r="D66" s="39">
        <f t="shared" si="34"/>
        <v>1.9653472190221649E-2</v>
      </c>
      <c r="E66" s="58">
        <f>SUM(E56:E64)</f>
        <v>43175</v>
      </c>
      <c r="F66" s="58">
        <f>SUM(F56:F64)</f>
        <v>42365</v>
      </c>
      <c r="G66" s="39">
        <f t="shared" si="35"/>
        <v>1.9119556237460169E-2</v>
      </c>
      <c r="H66" s="58">
        <f>SUM(H56:H64)</f>
        <v>37230</v>
      </c>
      <c r="I66" s="58">
        <f>SUM(I56:I64)</f>
        <v>36546</v>
      </c>
      <c r="J66" s="39">
        <f t="shared" ref="J66" si="38">IF(I66&gt;0,(H66-I66)/I66,"--")</f>
        <v>1.8716138565096043E-2</v>
      </c>
      <c r="K66" s="58">
        <f>SUM(K56:K64)</f>
        <v>6659</v>
      </c>
      <c r="L66" s="58">
        <f>SUM(L56:L64)</f>
        <v>6338</v>
      </c>
      <c r="M66" s="39">
        <f t="shared" ref="M66" si="39">IF(L66&gt;0,(K66-L66)/L66,"--")</f>
        <v>5.0646891763963392E-2</v>
      </c>
    </row>
    <row r="67" spans="1:13" s="5" customFormat="1" x14ac:dyDescent="0.2"/>
    <row r="68" spans="1:13" s="5" customFormat="1" x14ac:dyDescent="0.2">
      <c r="A68" s="43"/>
      <c r="B68" s="9" t="s">
        <v>44</v>
      </c>
      <c r="C68" s="9" t="s">
        <v>45</v>
      </c>
      <c r="D68" s="44"/>
      <c r="E68" s="1"/>
      <c r="F68" s="112"/>
      <c r="G68" s="113"/>
      <c r="H68" s="9" t="s">
        <v>44</v>
      </c>
      <c r="I68" s="9" t="s">
        <v>45</v>
      </c>
      <c r="J68" s="59" t="s">
        <v>2</v>
      </c>
      <c r="K68" s="1"/>
      <c r="L68" s="1"/>
      <c r="M68" s="1"/>
    </row>
    <row r="69" spans="1:13" s="5" customFormat="1" ht="25.5" x14ac:dyDescent="0.2">
      <c r="A69" s="47"/>
      <c r="B69" s="48" t="s">
        <v>28</v>
      </c>
      <c r="C69" s="48" t="s">
        <v>28</v>
      </c>
      <c r="D69" s="43" t="s">
        <v>2</v>
      </c>
      <c r="F69" s="109" t="s">
        <v>39</v>
      </c>
      <c r="G69" s="110"/>
      <c r="H69" s="4">
        <f>B66</f>
        <v>44255</v>
      </c>
      <c r="I69" s="4">
        <f>C66</f>
        <v>43402</v>
      </c>
      <c r="J69" s="55">
        <f t="shared" ref="J69" si="40">IF(I69&gt;0,(H69 - I69)/I69,0)</f>
        <v>1.9653472190221649E-2</v>
      </c>
    </row>
    <row r="70" spans="1:13" s="5" customFormat="1" x14ac:dyDescent="0.2">
      <c r="A70" s="50" t="s">
        <v>7</v>
      </c>
      <c r="B70" s="51"/>
      <c r="C70" s="51"/>
      <c r="D70" s="60"/>
      <c r="F70" s="109" t="s">
        <v>40</v>
      </c>
      <c r="G70" s="110"/>
      <c r="H70" s="4">
        <v>38915.791499999999</v>
      </c>
      <c r="I70" s="4">
        <v>38207.918599999997</v>
      </c>
      <c r="J70" s="39">
        <f t="shared" ref="J70:J72" si="41">IF(I70&gt;0,(H70-I70)/I70,"--")</f>
        <v>1.8526863695736678E-2</v>
      </c>
    </row>
    <row r="71" spans="1:13" s="5" customFormat="1" x14ac:dyDescent="0.2">
      <c r="A71" s="2" t="s">
        <v>19</v>
      </c>
      <c r="B71" s="61">
        <v>211</v>
      </c>
      <c r="C71" s="61">
        <v>217</v>
      </c>
      <c r="D71" s="67">
        <f>IF(C71&gt;0,(B71 - C71)/C71,"--")</f>
        <v>-2.7649769585253458E-2</v>
      </c>
      <c r="F71" s="109" t="s">
        <v>41</v>
      </c>
      <c r="G71" s="110"/>
      <c r="H71" s="4">
        <v>5759.7465999999986</v>
      </c>
      <c r="I71" s="4">
        <v>5391.6151000000027</v>
      </c>
      <c r="J71" s="39">
        <f t="shared" si="41"/>
        <v>6.8278520104299675E-2</v>
      </c>
    </row>
    <row r="72" spans="1:13" s="5" customFormat="1" x14ac:dyDescent="0.2">
      <c r="A72" s="2" t="s">
        <v>8</v>
      </c>
      <c r="B72" s="4">
        <v>8700</v>
      </c>
      <c r="C72" s="4">
        <v>8490</v>
      </c>
      <c r="D72" s="67">
        <f>IF(C72&gt;0,(B72 - C72)/C72,"--")</f>
        <v>2.4734982332155476E-2</v>
      </c>
      <c r="F72" s="109" t="s">
        <v>42</v>
      </c>
      <c r="G72" s="110"/>
      <c r="H72" s="4">
        <v>44675.538099999998</v>
      </c>
      <c r="I72" s="4">
        <v>43599.5337</v>
      </c>
      <c r="J72" s="39">
        <f t="shared" si="41"/>
        <v>2.4679263943595754E-2</v>
      </c>
    </row>
    <row r="73" spans="1:13" s="5" customFormat="1" x14ac:dyDescent="0.2">
      <c r="A73" s="2" t="s">
        <v>26</v>
      </c>
      <c r="B73" s="4">
        <v>1093</v>
      </c>
      <c r="C73" s="4">
        <v>1065</v>
      </c>
      <c r="D73" s="67">
        <f t="shared" ref="D73:D79" si="42">IF(C73&gt;0,(B73 - C73)/C73,"--")</f>
        <v>2.6291079812206571E-2</v>
      </c>
    </row>
    <row r="74" spans="1:13" s="5" customFormat="1" x14ac:dyDescent="0.2">
      <c r="A74" s="3" t="s">
        <v>20</v>
      </c>
      <c r="B74" s="62">
        <v>161</v>
      </c>
      <c r="C74" s="62">
        <v>153</v>
      </c>
      <c r="D74" s="67">
        <f t="shared" si="42"/>
        <v>5.2287581699346407E-2</v>
      </c>
    </row>
    <row r="75" spans="1:13" s="5" customFormat="1" x14ac:dyDescent="0.2">
      <c r="A75" s="3" t="s">
        <v>21</v>
      </c>
      <c r="B75" s="4">
        <v>20496</v>
      </c>
      <c r="C75" s="4">
        <v>20464</v>
      </c>
      <c r="D75" s="67">
        <f t="shared" si="42"/>
        <v>1.563721657544957E-3</v>
      </c>
    </row>
    <row r="76" spans="1:13" s="5" customFormat="1" x14ac:dyDescent="0.2">
      <c r="A76" s="3" t="s">
        <v>22</v>
      </c>
      <c r="B76" s="4">
        <v>2522</v>
      </c>
      <c r="C76" s="4">
        <v>2341</v>
      </c>
      <c r="D76" s="67">
        <f t="shared" si="42"/>
        <v>7.7317385732592905E-2</v>
      </c>
    </row>
    <row r="77" spans="1:13" s="5" customFormat="1" x14ac:dyDescent="0.2">
      <c r="A77" s="3" t="s">
        <v>9</v>
      </c>
      <c r="B77" s="4">
        <v>3006</v>
      </c>
      <c r="C77" s="4">
        <v>2834</v>
      </c>
      <c r="D77" s="67">
        <f t="shared" si="42"/>
        <v>6.0691601976005649E-2</v>
      </c>
    </row>
    <row r="78" spans="1:13" s="5" customFormat="1" x14ac:dyDescent="0.2">
      <c r="A78" s="3" t="s">
        <v>10</v>
      </c>
      <c r="B78" s="4">
        <v>6659</v>
      </c>
      <c r="C78" s="4">
        <v>6338</v>
      </c>
      <c r="D78" s="67">
        <f t="shared" si="42"/>
        <v>5.0646891763963392E-2</v>
      </c>
    </row>
    <row r="79" spans="1:13" s="5" customFormat="1" x14ac:dyDescent="0.2">
      <c r="A79" s="3" t="s">
        <v>24</v>
      </c>
      <c r="B79" s="4">
        <v>1407</v>
      </c>
      <c r="C79" s="4">
        <v>1500</v>
      </c>
      <c r="D79" s="67">
        <f t="shared" si="42"/>
        <v>-6.2E-2</v>
      </c>
    </row>
    <row r="80" spans="1:13" s="5" customFormat="1" x14ac:dyDescent="0.2">
      <c r="A80" s="63" t="s">
        <v>13</v>
      </c>
      <c r="B80" s="64"/>
      <c r="C80" s="65"/>
      <c r="D80" s="60"/>
    </row>
    <row r="81" spans="1:11" s="5" customFormat="1" x14ac:dyDescent="0.2">
      <c r="A81" s="3" t="s">
        <v>11</v>
      </c>
      <c r="B81" s="4">
        <v>21026</v>
      </c>
      <c r="C81" s="4">
        <v>20801</v>
      </c>
      <c r="D81" s="39">
        <f t="shared" ref="D81:D82" si="43">IF(C81&gt;0,(B81-C81)/C81,"--")</f>
        <v>1.0816787654439691E-2</v>
      </c>
    </row>
    <row r="82" spans="1:11" s="1" customFormat="1" x14ac:dyDescent="0.2">
      <c r="A82" s="3" t="s">
        <v>12</v>
      </c>
      <c r="B82" s="4">
        <v>23229</v>
      </c>
      <c r="C82" s="4">
        <v>22601</v>
      </c>
      <c r="D82" s="39">
        <f t="shared" si="43"/>
        <v>2.7786381133578161E-2</v>
      </c>
      <c r="E82" s="5"/>
      <c r="F82" s="5"/>
      <c r="G82" s="5"/>
      <c r="H82" s="5"/>
      <c r="I82" s="5"/>
      <c r="J82" s="5"/>
      <c r="K82" s="5"/>
    </row>
    <row r="83" spans="1:11" s="1" customFormat="1" x14ac:dyDescent="0.2">
      <c r="A83" s="50" t="s">
        <v>23</v>
      </c>
      <c r="B83" s="64"/>
      <c r="C83" s="65"/>
      <c r="D83" s="60"/>
      <c r="E83" s="5"/>
      <c r="F83" s="5"/>
      <c r="G83" s="5"/>
      <c r="H83" s="5"/>
      <c r="I83" s="5"/>
      <c r="J83" s="5"/>
      <c r="K83" s="5"/>
    </row>
    <row r="84" spans="1:11" s="1" customFormat="1" x14ac:dyDescent="0.2">
      <c r="A84" s="3" t="s">
        <v>14</v>
      </c>
      <c r="B84" s="4">
        <v>28285</v>
      </c>
      <c r="C84" s="4">
        <v>28271</v>
      </c>
      <c r="D84" s="39">
        <f t="shared" ref="D84:D86" si="44">IF(C84&gt;0,(B84-C84)/C84,"--")</f>
        <v>4.9520710268472997E-4</v>
      </c>
      <c r="E84" s="5"/>
      <c r="F84" s="5"/>
      <c r="G84" s="5"/>
      <c r="H84" s="5"/>
      <c r="I84" s="5"/>
      <c r="J84" s="5"/>
      <c r="K84" s="5"/>
    </row>
    <row r="85" spans="1:11" s="5" customFormat="1" x14ac:dyDescent="0.2">
      <c r="A85" s="3" t="s">
        <v>15</v>
      </c>
      <c r="B85" s="4">
        <v>9311</v>
      </c>
      <c r="C85" s="4">
        <v>8793</v>
      </c>
      <c r="D85" s="39">
        <f t="shared" si="44"/>
        <v>5.8910496986239055E-2</v>
      </c>
    </row>
    <row r="86" spans="1:11" s="5" customFormat="1" x14ac:dyDescent="0.2">
      <c r="A86" s="3" t="s">
        <v>10</v>
      </c>
      <c r="B86" s="4">
        <v>6659</v>
      </c>
      <c r="C86" s="4">
        <v>6338</v>
      </c>
      <c r="D86" s="39">
        <f t="shared" si="44"/>
        <v>5.0646891763963392E-2</v>
      </c>
    </row>
    <row r="88" spans="1:11" x14ac:dyDescent="0.2">
      <c r="A88" s="5"/>
    </row>
  </sheetData>
  <mergeCells count="7">
    <mergeCell ref="F71:G71"/>
    <mergeCell ref="F72:G72"/>
    <mergeCell ref="A10:M10"/>
    <mergeCell ref="A31:M31"/>
    <mergeCell ref="F68:G68"/>
    <mergeCell ref="F69:G69"/>
    <mergeCell ref="F70:G70"/>
  </mergeCells>
  <conditionalFormatting sqref="E71">
    <cfRule type="iconSet" priority="1">
      <iconSet iconSet="3Arrows">
        <cfvo type="percent" val="0"/>
        <cfvo type="percent" val="33"/>
        <cfvo type="percent" val="67"/>
      </iconSet>
    </cfRule>
  </conditionalFormatting>
  <pageMargins left="0.25" right="0.25" top="0.58937499999999998" bottom="0.75" header="0.3" footer="0.3"/>
  <pageSetup scale="80" fitToHeight="0" orientation="landscape" r:id="rId1"/>
  <headerFooter differentOddEven="1">
    <oddHeader>&amp;C&amp;"Arial,Bold"&amp;14Winter 2016 UW Seattle ICORA Admissions Report (Census Day Numbers)</oddHeader>
    <evenHeader>&amp;C&amp;"Arial,Bold"&amp;14Winter 2016 UW Seattle ICORA Enrollment Report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view="pageLayout" zoomScaleNormal="100" workbookViewId="0"/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0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44</v>
      </c>
      <c r="C2" s="9" t="s">
        <v>45</v>
      </c>
      <c r="D2" s="9"/>
      <c r="E2" s="9" t="s">
        <v>44</v>
      </c>
      <c r="F2" s="9" t="s">
        <v>45</v>
      </c>
      <c r="G2" s="9"/>
      <c r="H2" s="9" t="s">
        <v>44</v>
      </c>
      <c r="I2" s="9" t="s">
        <v>45</v>
      </c>
      <c r="J2" s="10"/>
      <c r="K2" s="9" t="s">
        <v>44</v>
      </c>
      <c r="L2" s="9" t="s">
        <v>45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34</v>
      </c>
      <c r="C5" s="4">
        <v>51</v>
      </c>
      <c r="D5" s="39">
        <f t="shared" ref="D5:D8" si="0">IF(C5&gt;0,(B5-C5)/C5,"--")</f>
        <v>-0.33333333333333331</v>
      </c>
      <c r="E5" s="10">
        <v>20</v>
      </c>
      <c r="F5" s="10">
        <v>23</v>
      </c>
      <c r="G5" s="39">
        <f t="shared" ref="G5:G6" si="1">IF(F5&gt;0,(E5-F5)/F5,"--")</f>
        <v>-0.13043478260869565</v>
      </c>
      <c r="H5" s="10">
        <v>14</v>
      </c>
      <c r="I5" s="10">
        <v>17</v>
      </c>
      <c r="J5" s="39">
        <f t="shared" ref="J5:J6" si="2">IF(I5&gt;0,(H5-I5)/I5,"--")</f>
        <v>-0.17647058823529413</v>
      </c>
      <c r="K5" s="10">
        <v>13</v>
      </c>
      <c r="L5" s="10">
        <v>13</v>
      </c>
      <c r="M5" s="39">
        <f t="shared" ref="M5:M8" si="3">IF(L5&gt;0,(K5-L5)/L5,"--")</f>
        <v>0</v>
      </c>
    </row>
    <row r="6" spans="1:13" x14ac:dyDescent="0.2">
      <c r="A6" s="10" t="s">
        <v>4</v>
      </c>
      <c r="B6" s="4">
        <v>591</v>
      </c>
      <c r="C6" s="4">
        <v>494</v>
      </c>
      <c r="D6" s="39">
        <f t="shared" si="0"/>
        <v>0.19635627530364372</v>
      </c>
      <c r="E6" s="10">
        <v>457</v>
      </c>
      <c r="F6" s="10">
        <v>370</v>
      </c>
      <c r="G6" s="39">
        <f t="shared" si="1"/>
        <v>0.23513513513513515</v>
      </c>
      <c r="H6" s="10">
        <v>360</v>
      </c>
      <c r="I6" s="10">
        <v>287</v>
      </c>
      <c r="J6" s="39">
        <f t="shared" si="2"/>
        <v>0.25435540069686413</v>
      </c>
      <c r="K6" s="10">
        <v>329</v>
      </c>
      <c r="L6" s="10">
        <v>248</v>
      </c>
      <c r="M6" s="39">
        <f t="shared" si="3"/>
        <v>0.32661290322580644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625</v>
      </c>
      <c r="C8" s="21">
        <f>SUM(C5:C6)</f>
        <v>545</v>
      </c>
      <c r="D8" s="39">
        <f t="shared" si="0"/>
        <v>0.14678899082568808</v>
      </c>
      <c r="E8" s="21">
        <f t="shared" ref="E8:F8" si="4">SUM(E5:E6)</f>
        <v>477</v>
      </c>
      <c r="F8" s="21">
        <f t="shared" si="4"/>
        <v>393</v>
      </c>
      <c r="G8" s="39">
        <f t="shared" ref="G8" si="5">IF(F8&gt;0,(E8-F8)/F8,"--")</f>
        <v>0.21374045801526717</v>
      </c>
      <c r="H8" s="21">
        <f t="shared" ref="H8:I8" si="6">SUM(H5:H6)</f>
        <v>374</v>
      </c>
      <c r="I8" s="21">
        <f t="shared" si="6"/>
        <v>304</v>
      </c>
      <c r="J8" s="39">
        <f t="shared" ref="J8" si="7">IF(I8&gt;0,(H8-I8)/I8,"--")</f>
        <v>0.23026315789473684</v>
      </c>
      <c r="K8" s="10">
        <f>IF(ISNUMBER(K5),SUM(K5:K6),K6)</f>
        <v>342</v>
      </c>
      <c r="L8" s="10">
        <f>IF(ISNUMBER(L5),SUM(L5:L6),L6)</f>
        <v>261</v>
      </c>
      <c r="M8" s="39">
        <f t="shared" si="3"/>
        <v>0.31034482758620691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111" t="s">
        <v>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1:13" x14ac:dyDescent="0.2">
      <c r="A11" s="8"/>
      <c r="B11" s="9" t="s">
        <v>44</v>
      </c>
      <c r="C11" s="9" t="s">
        <v>45</v>
      </c>
      <c r="D11" s="9"/>
      <c r="E11" s="9" t="s">
        <v>44</v>
      </c>
      <c r="F11" s="9" t="s">
        <v>45</v>
      </c>
      <c r="G11" s="9"/>
      <c r="H11" s="9" t="s">
        <v>44</v>
      </c>
      <c r="I11" s="9" t="s">
        <v>45</v>
      </c>
      <c r="J11" s="10"/>
      <c r="K11" s="9" t="s">
        <v>44</v>
      </c>
      <c r="L11" s="9" t="s">
        <v>45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1</v>
      </c>
      <c r="C14" s="37">
        <v>1</v>
      </c>
      <c r="D14" s="39">
        <f>IF(C14&gt;0,(B14-C14)/C14,"--")</f>
        <v>0</v>
      </c>
      <c r="E14" s="37">
        <v>1</v>
      </c>
      <c r="F14" s="37">
        <v>0</v>
      </c>
      <c r="G14" s="39" t="str">
        <f>IF(F14&gt;0,(E14-F14)/F14,"--")</f>
        <v>--</v>
      </c>
      <c r="H14" s="37">
        <v>0</v>
      </c>
      <c r="I14" s="37">
        <v>0</v>
      </c>
      <c r="J14" s="39" t="str">
        <f>IF(I14&gt;0,(H14-I14)/I14,"--")</f>
        <v>--</v>
      </c>
      <c r="K14" s="10">
        <v>0</v>
      </c>
      <c r="L14" s="10">
        <v>0</v>
      </c>
      <c r="M14" s="39" t="str">
        <f>IF(L14&gt;0,(K14-L14)/L14,"--")</f>
        <v>--</v>
      </c>
    </row>
    <row r="15" spans="1:13" x14ac:dyDescent="0.2">
      <c r="A15" s="2" t="s">
        <v>8</v>
      </c>
      <c r="B15" s="37">
        <v>8</v>
      </c>
      <c r="C15" s="37">
        <v>5</v>
      </c>
      <c r="D15" s="39">
        <f>IF(C15&gt;0,(B15-C15)/C15,"--")</f>
        <v>0.6</v>
      </c>
      <c r="E15" s="37">
        <v>5</v>
      </c>
      <c r="F15" s="37">
        <v>3</v>
      </c>
      <c r="G15" s="39">
        <f>IF(F15&gt;0,(E15-F15)/F15,"--")</f>
        <v>0.66666666666666663</v>
      </c>
      <c r="H15" s="37">
        <v>5</v>
      </c>
      <c r="I15" s="37">
        <v>2</v>
      </c>
      <c r="J15" s="39">
        <f>IF(I15&gt;0,(H15-I15)/I15,"--")</f>
        <v>1.5</v>
      </c>
      <c r="K15" s="10">
        <v>5</v>
      </c>
      <c r="L15" s="10">
        <v>0</v>
      </c>
      <c r="M15" s="39" t="str">
        <f>IF(L15&gt;0,(K15-L15)/L15,"--")</f>
        <v>--</v>
      </c>
    </row>
    <row r="16" spans="1:13" x14ac:dyDescent="0.2">
      <c r="A16" s="2" t="s">
        <v>26</v>
      </c>
      <c r="B16" s="37">
        <v>3</v>
      </c>
      <c r="C16" s="37">
        <v>3</v>
      </c>
      <c r="D16" s="39">
        <f t="shared" ref="D16:D22" si="8">IF(C16&gt;0,(B16-C16)/C16,"--")</f>
        <v>0</v>
      </c>
      <c r="E16" s="37">
        <v>0</v>
      </c>
      <c r="F16" s="37">
        <v>0</v>
      </c>
      <c r="G16" s="39" t="str">
        <f t="shared" ref="G16:G22" si="9">IF(F16&gt;0,(E16-F16)/F16,"--")</f>
        <v>--</v>
      </c>
      <c r="H16" s="37">
        <v>0</v>
      </c>
      <c r="I16" s="37">
        <v>0</v>
      </c>
      <c r="J16" s="39" t="str">
        <f t="shared" ref="J16:J22" si="10">IF(I16&gt;0,(H16-I16)/I16,"--")</f>
        <v>--</v>
      </c>
      <c r="K16" s="10">
        <v>0</v>
      </c>
      <c r="L16" s="10">
        <v>0</v>
      </c>
      <c r="M16" s="39" t="str">
        <f t="shared" ref="M16:M22" si="11">IF(L16&gt;0,(K16-L16)/L16,"--")</f>
        <v>--</v>
      </c>
    </row>
    <row r="17" spans="1:13" x14ac:dyDescent="0.2">
      <c r="A17" s="3" t="s">
        <v>20</v>
      </c>
      <c r="B17" s="37">
        <v>1</v>
      </c>
      <c r="C17" s="37"/>
      <c r="D17" s="39" t="str">
        <f t="shared" si="8"/>
        <v>--</v>
      </c>
      <c r="E17" s="37">
        <v>1</v>
      </c>
      <c r="F17" s="37"/>
      <c r="G17" s="39" t="str">
        <f t="shared" si="9"/>
        <v>--</v>
      </c>
      <c r="H17" s="37">
        <v>1</v>
      </c>
      <c r="I17" s="37"/>
      <c r="J17" s="39" t="str">
        <f t="shared" si="10"/>
        <v>--</v>
      </c>
      <c r="K17" s="10">
        <v>1</v>
      </c>
      <c r="L17" s="13"/>
      <c r="M17" s="39" t="str">
        <f t="shared" si="11"/>
        <v>--</v>
      </c>
    </row>
    <row r="18" spans="1:13" x14ac:dyDescent="0.2">
      <c r="A18" s="3" t="s">
        <v>21</v>
      </c>
      <c r="B18" s="37">
        <v>12</v>
      </c>
      <c r="C18" s="37">
        <v>24</v>
      </c>
      <c r="D18" s="39">
        <f t="shared" si="8"/>
        <v>-0.5</v>
      </c>
      <c r="E18" s="37">
        <v>8</v>
      </c>
      <c r="F18" s="37">
        <v>14</v>
      </c>
      <c r="G18" s="39">
        <f t="shared" si="9"/>
        <v>-0.42857142857142855</v>
      </c>
      <c r="H18" s="37">
        <v>5</v>
      </c>
      <c r="I18" s="37">
        <v>12</v>
      </c>
      <c r="J18" s="39">
        <f t="shared" si="10"/>
        <v>-0.58333333333333337</v>
      </c>
      <c r="K18" s="10">
        <v>4</v>
      </c>
      <c r="L18" s="10">
        <v>10</v>
      </c>
      <c r="M18" s="39">
        <f t="shared" si="11"/>
        <v>-0.6</v>
      </c>
    </row>
    <row r="19" spans="1:13" x14ac:dyDescent="0.2">
      <c r="A19" s="3" t="s">
        <v>22</v>
      </c>
      <c r="B19" s="37">
        <v>2</v>
      </c>
      <c r="C19" s="37">
        <v>2</v>
      </c>
      <c r="D19" s="39">
        <f t="shared" si="8"/>
        <v>0</v>
      </c>
      <c r="E19" s="37">
        <v>2</v>
      </c>
      <c r="F19" s="37">
        <v>1</v>
      </c>
      <c r="G19" s="39">
        <f t="shared" si="9"/>
        <v>1</v>
      </c>
      <c r="H19" s="37">
        <v>1</v>
      </c>
      <c r="I19" s="37">
        <v>0</v>
      </c>
      <c r="J19" s="39" t="str">
        <f t="shared" si="10"/>
        <v>--</v>
      </c>
      <c r="K19" s="10">
        <v>1</v>
      </c>
      <c r="L19" s="10">
        <v>0</v>
      </c>
      <c r="M19" s="39" t="str">
        <f t="shared" si="11"/>
        <v>--</v>
      </c>
    </row>
    <row r="20" spans="1:13" x14ac:dyDescent="0.2">
      <c r="A20" s="3" t="s">
        <v>9</v>
      </c>
      <c r="B20" s="10">
        <v>6</v>
      </c>
      <c r="C20" s="10">
        <v>8</v>
      </c>
      <c r="D20" s="39">
        <f t="shared" si="8"/>
        <v>-0.25</v>
      </c>
      <c r="E20" s="10">
        <v>2</v>
      </c>
      <c r="F20" s="10">
        <v>2</v>
      </c>
      <c r="G20" s="39">
        <f t="shared" si="9"/>
        <v>0</v>
      </c>
      <c r="H20" s="10">
        <v>1</v>
      </c>
      <c r="I20" s="10">
        <v>2</v>
      </c>
      <c r="J20" s="39">
        <f t="shared" si="10"/>
        <v>-0.5</v>
      </c>
      <c r="K20" s="10">
        <v>1</v>
      </c>
      <c r="L20" s="10">
        <v>2</v>
      </c>
      <c r="M20" s="39">
        <f t="shared" si="11"/>
        <v>-0.5</v>
      </c>
    </row>
    <row r="21" spans="1:13" x14ac:dyDescent="0.2">
      <c r="A21" s="3" t="s">
        <v>10</v>
      </c>
      <c r="B21" s="37">
        <v>1</v>
      </c>
      <c r="C21" s="37">
        <v>7</v>
      </c>
      <c r="D21" s="39">
        <f t="shared" si="8"/>
        <v>-0.8571428571428571</v>
      </c>
      <c r="E21" s="37">
        <v>1</v>
      </c>
      <c r="F21" s="37">
        <v>2</v>
      </c>
      <c r="G21" s="39">
        <f t="shared" si="9"/>
        <v>-0.5</v>
      </c>
      <c r="H21" s="37">
        <v>1</v>
      </c>
      <c r="I21" s="37">
        <v>0</v>
      </c>
      <c r="J21" s="39" t="str">
        <f t="shared" si="10"/>
        <v>--</v>
      </c>
      <c r="K21" s="10">
        <v>1</v>
      </c>
      <c r="L21" s="10">
        <v>0</v>
      </c>
      <c r="M21" s="39" t="str">
        <f t="shared" si="11"/>
        <v>--</v>
      </c>
    </row>
    <row r="22" spans="1:13" x14ac:dyDescent="0.2">
      <c r="A22" s="3" t="s">
        <v>24</v>
      </c>
      <c r="B22" s="37"/>
      <c r="C22" s="37">
        <v>1</v>
      </c>
      <c r="D22" s="39">
        <f t="shared" si="8"/>
        <v>-1</v>
      </c>
      <c r="E22" s="37"/>
      <c r="F22" s="37">
        <v>1</v>
      </c>
      <c r="G22" s="39">
        <f t="shared" si="9"/>
        <v>-1</v>
      </c>
      <c r="H22" s="37"/>
      <c r="I22" s="37">
        <v>1</v>
      </c>
      <c r="J22" s="39">
        <f t="shared" si="10"/>
        <v>-1</v>
      </c>
      <c r="K22" s="10"/>
      <c r="L22" s="10">
        <v>1</v>
      </c>
      <c r="M22" s="39">
        <f t="shared" si="11"/>
        <v>-1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15</v>
      </c>
      <c r="C24" s="31">
        <v>28</v>
      </c>
      <c r="D24" s="39">
        <f t="shared" ref="D24:D25" si="12">IF(C24&gt;0,(B24-C24)/C24,"--")</f>
        <v>-0.4642857142857143</v>
      </c>
      <c r="E24" s="10">
        <v>12</v>
      </c>
      <c r="F24" s="10">
        <v>13</v>
      </c>
      <c r="G24" s="39">
        <f t="shared" ref="G24:G25" si="13">IF(F24&gt;0,(E24-F24)/F24,"--")</f>
        <v>-7.6923076923076927E-2</v>
      </c>
      <c r="H24" s="10">
        <v>10</v>
      </c>
      <c r="I24" s="10">
        <v>8</v>
      </c>
      <c r="J24" s="39">
        <f t="shared" ref="J24:J25" si="14">IF(I24&gt;0,(H24-I24)/I24,"--")</f>
        <v>0.25</v>
      </c>
      <c r="K24" s="10">
        <v>9</v>
      </c>
      <c r="L24" s="10">
        <v>5</v>
      </c>
      <c r="M24" s="39">
        <f t="shared" ref="M24:M25" si="15">IF(L24&gt;0,(K24-L24)/L24,"--")</f>
        <v>0.8</v>
      </c>
    </row>
    <row r="25" spans="1:13" x14ac:dyDescent="0.2">
      <c r="A25" s="13" t="s">
        <v>11</v>
      </c>
      <c r="B25" s="31">
        <v>19</v>
      </c>
      <c r="C25" s="31">
        <v>23</v>
      </c>
      <c r="D25" s="39">
        <f t="shared" si="12"/>
        <v>-0.17391304347826086</v>
      </c>
      <c r="E25" s="10">
        <v>8</v>
      </c>
      <c r="F25" s="10">
        <v>10</v>
      </c>
      <c r="G25" s="39">
        <f t="shared" si="13"/>
        <v>-0.2</v>
      </c>
      <c r="H25" s="10">
        <v>4</v>
      </c>
      <c r="I25" s="10">
        <v>9</v>
      </c>
      <c r="J25" s="39">
        <f t="shared" si="14"/>
        <v>-0.55555555555555558</v>
      </c>
      <c r="K25" s="10">
        <v>4</v>
      </c>
      <c r="L25" s="10">
        <v>8</v>
      </c>
      <c r="M25" s="39">
        <f t="shared" si="15"/>
        <v>-0.5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26</v>
      </c>
      <c r="C27" s="31">
        <v>35</v>
      </c>
      <c r="D27" s="39">
        <f t="shared" ref="D27:D29" si="16">IF(C27&gt;0,(B27-C27)/C27,"--")</f>
        <v>-0.25714285714285712</v>
      </c>
      <c r="E27" s="31">
        <v>14</v>
      </c>
      <c r="F27" s="31">
        <v>17</v>
      </c>
      <c r="G27" s="39">
        <f t="shared" ref="G27:G29" si="17">IF(F27&gt;0,(E27-F27)/F27,"--")</f>
        <v>-0.17647058823529413</v>
      </c>
      <c r="H27" s="10">
        <v>10</v>
      </c>
      <c r="I27" s="10">
        <v>15</v>
      </c>
      <c r="J27" s="39">
        <f t="shared" ref="J27:J29" si="18">IF(I27&gt;0,(H27-I27)/I27,"--")</f>
        <v>-0.33333333333333331</v>
      </c>
      <c r="K27" s="10">
        <v>10</v>
      </c>
      <c r="L27" s="10">
        <v>11</v>
      </c>
      <c r="M27" s="39">
        <f t="shared" ref="M27:M29" si="19">IF(L27&gt;0,(K27-L27)/L27,"--")</f>
        <v>-9.0909090909090912E-2</v>
      </c>
    </row>
    <row r="28" spans="1:13" x14ac:dyDescent="0.2">
      <c r="A28" s="13" t="s">
        <v>15</v>
      </c>
      <c r="B28" s="10">
        <v>7</v>
      </c>
      <c r="C28" s="10">
        <v>9</v>
      </c>
      <c r="D28" s="39">
        <f t="shared" si="16"/>
        <v>-0.22222222222222221</v>
      </c>
      <c r="E28" s="10">
        <v>5</v>
      </c>
      <c r="F28" s="10">
        <v>4</v>
      </c>
      <c r="G28" s="39">
        <f t="shared" si="17"/>
        <v>0.25</v>
      </c>
      <c r="H28" s="10">
        <v>3</v>
      </c>
      <c r="I28" s="10">
        <v>2</v>
      </c>
      <c r="J28" s="39">
        <f t="shared" si="18"/>
        <v>0.5</v>
      </c>
      <c r="K28" s="10">
        <v>2</v>
      </c>
      <c r="L28" s="10">
        <v>2</v>
      </c>
      <c r="M28" s="39">
        <f t="shared" si="19"/>
        <v>0</v>
      </c>
    </row>
    <row r="29" spans="1:13" x14ac:dyDescent="0.2">
      <c r="A29" s="13" t="s">
        <v>10</v>
      </c>
      <c r="B29" s="10">
        <v>1</v>
      </c>
      <c r="C29" s="10">
        <v>7</v>
      </c>
      <c r="D29" s="39">
        <f t="shared" si="16"/>
        <v>-0.8571428571428571</v>
      </c>
      <c r="E29" s="10">
        <v>1</v>
      </c>
      <c r="F29" s="10">
        <v>2</v>
      </c>
      <c r="G29" s="39">
        <f t="shared" si="17"/>
        <v>-0.5</v>
      </c>
      <c r="H29" s="10">
        <v>1</v>
      </c>
      <c r="I29" s="10">
        <v>0</v>
      </c>
      <c r="J29" s="39" t="str">
        <f t="shared" si="18"/>
        <v>--</v>
      </c>
      <c r="K29" s="10">
        <v>1</v>
      </c>
      <c r="L29" s="10">
        <v>0</v>
      </c>
      <c r="M29" s="39" t="str">
        <f t="shared" si="19"/>
        <v>--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111" t="s">
        <v>25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</row>
    <row r="32" spans="1:13" x14ac:dyDescent="0.2">
      <c r="A32" s="8"/>
      <c r="B32" s="9" t="s">
        <v>44</v>
      </c>
      <c r="C32" s="9" t="s">
        <v>45</v>
      </c>
      <c r="D32" s="9"/>
      <c r="E32" s="9" t="s">
        <v>44</v>
      </c>
      <c r="F32" s="9" t="s">
        <v>45</v>
      </c>
      <c r="G32" s="9"/>
      <c r="H32" s="9" t="s">
        <v>44</v>
      </c>
      <c r="I32" s="9" t="s">
        <v>45</v>
      </c>
      <c r="J32" s="10"/>
      <c r="K32" s="9" t="s">
        <v>44</v>
      </c>
      <c r="L32" s="9" t="s">
        <v>45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2</v>
      </c>
      <c r="C35" s="37">
        <v>6</v>
      </c>
      <c r="D35" s="39">
        <f>IF(C35&gt;0,(B35-C35)/C35,"--")</f>
        <v>-0.66666666666666663</v>
      </c>
      <c r="E35" s="37">
        <v>1</v>
      </c>
      <c r="F35" s="37">
        <v>5</v>
      </c>
      <c r="G35" s="39">
        <f>IF(F35&gt;0,(E35-F35)/F35,"--")</f>
        <v>-0.8</v>
      </c>
      <c r="H35" s="37">
        <v>1</v>
      </c>
      <c r="I35" s="37">
        <v>3</v>
      </c>
      <c r="J35" s="39">
        <f>IF(I35&gt;0,(H35-I35)/I35,"--")</f>
        <v>-0.66666666666666663</v>
      </c>
      <c r="K35" s="10">
        <v>1</v>
      </c>
      <c r="L35" s="10">
        <v>2</v>
      </c>
      <c r="M35" s="39">
        <f>IF(L35&gt;0,(K35-L35)/L35,"--")</f>
        <v>-0.5</v>
      </c>
    </row>
    <row r="36" spans="1:13" x14ac:dyDescent="0.2">
      <c r="A36" s="2" t="s">
        <v>8</v>
      </c>
      <c r="B36" s="37">
        <v>99</v>
      </c>
      <c r="C36" s="37">
        <v>73</v>
      </c>
      <c r="D36" s="39">
        <f>IF(C36&gt;0,(B36-C36)/C36,"--")</f>
        <v>0.35616438356164382</v>
      </c>
      <c r="E36" s="37">
        <v>82</v>
      </c>
      <c r="F36" s="37">
        <v>56</v>
      </c>
      <c r="G36" s="39">
        <f>IF(F36&gt;0,(E36-F36)/F36,"--")</f>
        <v>0.4642857142857143</v>
      </c>
      <c r="H36" s="37">
        <v>59</v>
      </c>
      <c r="I36" s="37">
        <v>40</v>
      </c>
      <c r="J36" s="39">
        <f>IF(I36&gt;0,(H36-I36)/I36,"--")</f>
        <v>0.47499999999999998</v>
      </c>
      <c r="K36" s="10">
        <v>52</v>
      </c>
      <c r="L36" s="10">
        <v>35</v>
      </c>
      <c r="M36" s="39">
        <f>IF(L36&gt;0,(K36-L36)/L36,"--")</f>
        <v>0.48571428571428571</v>
      </c>
    </row>
    <row r="37" spans="1:13" x14ac:dyDescent="0.2">
      <c r="A37" s="2" t="s">
        <v>26</v>
      </c>
      <c r="B37" s="37">
        <v>56</v>
      </c>
      <c r="C37" s="37">
        <v>43</v>
      </c>
      <c r="D37" s="39">
        <f t="shared" ref="D37:D43" si="20">IF(C37&gt;0,(B37-C37)/C37,"--")</f>
        <v>0.30232558139534882</v>
      </c>
      <c r="E37" s="37">
        <v>42</v>
      </c>
      <c r="F37" s="37">
        <v>27</v>
      </c>
      <c r="G37" s="39">
        <f t="shared" ref="G37:G43" si="21">IF(F37&gt;0,(E37-F37)/F37,"--")</f>
        <v>0.55555555555555558</v>
      </c>
      <c r="H37" s="37">
        <v>35</v>
      </c>
      <c r="I37" s="37">
        <v>20</v>
      </c>
      <c r="J37" s="39">
        <f t="shared" ref="J37:J43" si="22">IF(I37&gt;0,(H37-I37)/I37,"--")</f>
        <v>0.75</v>
      </c>
      <c r="K37" s="10">
        <v>33</v>
      </c>
      <c r="L37" s="10">
        <v>18</v>
      </c>
      <c r="M37" s="39">
        <f t="shared" ref="M37:M50" si="23">IF(L37&gt;0,(K37-L37)/L37,"--")</f>
        <v>0.83333333333333337</v>
      </c>
    </row>
    <row r="38" spans="1:13" x14ac:dyDescent="0.2">
      <c r="A38" s="3" t="s">
        <v>20</v>
      </c>
      <c r="B38" s="37">
        <v>5</v>
      </c>
      <c r="C38" s="37">
        <v>6</v>
      </c>
      <c r="D38" s="39">
        <f t="shared" si="20"/>
        <v>-0.16666666666666666</v>
      </c>
      <c r="E38" s="37">
        <v>4</v>
      </c>
      <c r="F38" s="37">
        <v>5</v>
      </c>
      <c r="G38" s="39">
        <f t="shared" si="21"/>
        <v>-0.2</v>
      </c>
      <c r="H38" s="37">
        <v>3</v>
      </c>
      <c r="I38" s="37">
        <v>5</v>
      </c>
      <c r="J38" s="39">
        <f t="shared" si="22"/>
        <v>-0.4</v>
      </c>
      <c r="K38" s="13">
        <v>3</v>
      </c>
      <c r="L38" s="13">
        <v>5</v>
      </c>
      <c r="M38" s="39">
        <f t="shared" si="23"/>
        <v>-0.4</v>
      </c>
    </row>
    <row r="39" spans="1:13" x14ac:dyDescent="0.2">
      <c r="A39" s="3" t="s">
        <v>21</v>
      </c>
      <c r="B39" s="37">
        <v>255</v>
      </c>
      <c r="C39" s="37">
        <v>225</v>
      </c>
      <c r="D39" s="39">
        <f t="shared" si="20"/>
        <v>0.13333333333333333</v>
      </c>
      <c r="E39" s="37">
        <v>200</v>
      </c>
      <c r="F39" s="37">
        <v>177</v>
      </c>
      <c r="G39" s="39">
        <f t="shared" si="21"/>
        <v>0.12994350282485875</v>
      </c>
      <c r="H39" s="37">
        <v>161</v>
      </c>
      <c r="I39" s="37">
        <v>140</v>
      </c>
      <c r="J39" s="39">
        <f t="shared" si="22"/>
        <v>0.15</v>
      </c>
      <c r="K39" s="10">
        <v>148</v>
      </c>
      <c r="L39" s="10">
        <v>123</v>
      </c>
      <c r="M39" s="39">
        <f t="shared" si="23"/>
        <v>0.2032520325203252</v>
      </c>
    </row>
    <row r="40" spans="1:13" x14ac:dyDescent="0.2">
      <c r="A40" s="3" t="s">
        <v>22</v>
      </c>
      <c r="B40" s="37">
        <v>40</v>
      </c>
      <c r="C40" s="37">
        <v>30</v>
      </c>
      <c r="D40" s="39">
        <f t="shared" si="20"/>
        <v>0.33333333333333331</v>
      </c>
      <c r="E40" s="37">
        <v>30</v>
      </c>
      <c r="F40" s="37">
        <v>22</v>
      </c>
      <c r="G40" s="39">
        <f t="shared" si="21"/>
        <v>0.36363636363636365</v>
      </c>
      <c r="H40" s="37">
        <v>25</v>
      </c>
      <c r="I40" s="37">
        <v>20</v>
      </c>
      <c r="J40" s="39">
        <f t="shared" si="22"/>
        <v>0.25</v>
      </c>
      <c r="K40" s="10">
        <v>23</v>
      </c>
      <c r="L40" s="10">
        <v>16</v>
      </c>
      <c r="M40" s="39">
        <f t="shared" si="23"/>
        <v>0.4375</v>
      </c>
    </row>
    <row r="41" spans="1:13" x14ac:dyDescent="0.2">
      <c r="A41" s="3" t="s">
        <v>9</v>
      </c>
      <c r="B41" s="10">
        <v>67</v>
      </c>
      <c r="C41" s="10">
        <v>42</v>
      </c>
      <c r="D41" s="39">
        <f t="shared" si="20"/>
        <v>0.59523809523809523</v>
      </c>
      <c r="E41" s="10">
        <v>57</v>
      </c>
      <c r="F41" s="10">
        <v>35</v>
      </c>
      <c r="G41" s="39">
        <f t="shared" si="21"/>
        <v>0.62857142857142856</v>
      </c>
      <c r="H41" s="10">
        <v>48</v>
      </c>
      <c r="I41" s="10">
        <v>29</v>
      </c>
      <c r="J41" s="39">
        <f t="shared" si="22"/>
        <v>0.65517241379310343</v>
      </c>
      <c r="K41" s="10">
        <v>44</v>
      </c>
      <c r="L41" s="10">
        <v>22</v>
      </c>
      <c r="M41" s="39">
        <f t="shared" si="23"/>
        <v>1</v>
      </c>
    </row>
    <row r="42" spans="1:13" x14ac:dyDescent="0.2">
      <c r="A42" s="3" t="s">
        <v>10</v>
      </c>
      <c r="B42" s="37">
        <v>51</v>
      </c>
      <c r="C42" s="37">
        <v>65</v>
      </c>
      <c r="D42" s="39">
        <f t="shared" si="20"/>
        <v>-0.2153846153846154</v>
      </c>
      <c r="E42" s="10">
        <v>34</v>
      </c>
      <c r="F42" s="10">
        <v>42</v>
      </c>
      <c r="G42" s="39">
        <f t="shared" si="21"/>
        <v>-0.19047619047619047</v>
      </c>
      <c r="H42" s="10">
        <v>22</v>
      </c>
      <c r="I42" s="10">
        <v>29</v>
      </c>
      <c r="J42" s="39">
        <f t="shared" si="22"/>
        <v>-0.2413793103448276</v>
      </c>
      <c r="K42" s="10">
        <v>19</v>
      </c>
      <c r="L42" s="10">
        <v>27</v>
      </c>
      <c r="M42" s="39">
        <f t="shared" si="23"/>
        <v>-0.29629629629629628</v>
      </c>
    </row>
    <row r="43" spans="1:13" x14ac:dyDescent="0.2">
      <c r="A43" s="3" t="s">
        <v>24</v>
      </c>
      <c r="B43" s="37">
        <v>16</v>
      </c>
      <c r="C43" s="37">
        <v>4</v>
      </c>
      <c r="D43" s="39">
        <f t="shared" si="20"/>
        <v>3</v>
      </c>
      <c r="E43" s="10">
        <v>7</v>
      </c>
      <c r="F43" s="10">
        <v>1</v>
      </c>
      <c r="G43" s="39">
        <f t="shared" si="21"/>
        <v>6</v>
      </c>
      <c r="H43" s="10">
        <v>6</v>
      </c>
      <c r="I43" s="10">
        <v>1</v>
      </c>
      <c r="J43" s="39">
        <f t="shared" si="22"/>
        <v>5</v>
      </c>
      <c r="K43" s="10">
        <v>6</v>
      </c>
      <c r="L43" s="10">
        <v>0</v>
      </c>
      <c r="M43" s="39" t="str">
        <f t="shared" si="23"/>
        <v>--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309</v>
      </c>
      <c r="C45" s="37">
        <v>221</v>
      </c>
      <c r="D45" s="39">
        <f t="shared" ref="D45:D46" si="24">IF(C45&gt;0,(B45-C45)/C45,"--")</f>
        <v>0.39819004524886875</v>
      </c>
      <c r="E45" s="10">
        <v>233</v>
      </c>
      <c r="F45" s="10">
        <v>174</v>
      </c>
      <c r="G45" s="39">
        <f t="shared" ref="G45:G46" si="25">IF(F45&gt;0,(E45-F45)/F45,"--")</f>
        <v>0.33908045977011492</v>
      </c>
      <c r="H45" s="10">
        <v>180</v>
      </c>
      <c r="I45" s="10">
        <v>131</v>
      </c>
      <c r="J45" s="39">
        <f t="shared" ref="J45:J46" si="26">IF(I45&gt;0,(H45-I45)/I45,"--")</f>
        <v>0.37404580152671757</v>
      </c>
      <c r="K45" s="10">
        <v>168</v>
      </c>
      <c r="L45" s="10">
        <v>111</v>
      </c>
      <c r="M45" s="39">
        <f t="shared" si="23"/>
        <v>0.51351351351351349</v>
      </c>
    </row>
    <row r="46" spans="1:13" x14ac:dyDescent="0.2">
      <c r="A46" s="13" t="s">
        <v>11</v>
      </c>
      <c r="B46" s="37">
        <v>282</v>
      </c>
      <c r="C46" s="37">
        <v>273</v>
      </c>
      <c r="D46" s="39">
        <f t="shared" si="24"/>
        <v>3.2967032967032968E-2</v>
      </c>
      <c r="E46" s="10">
        <v>224</v>
      </c>
      <c r="F46" s="10">
        <v>196</v>
      </c>
      <c r="G46" s="39">
        <f t="shared" si="25"/>
        <v>0.14285714285714285</v>
      </c>
      <c r="H46" s="10">
        <v>180</v>
      </c>
      <c r="I46" s="10">
        <v>156</v>
      </c>
      <c r="J46" s="39">
        <f t="shared" si="26"/>
        <v>0.15384615384615385</v>
      </c>
      <c r="K46" s="10">
        <v>161</v>
      </c>
      <c r="L46" s="10">
        <v>137</v>
      </c>
      <c r="M46" s="39">
        <f t="shared" si="23"/>
        <v>0.17518248175182483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496</v>
      </c>
      <c r="C48" s="31">
        <v>398</v>
      </c>
      <c r="D48" s="39">
        <f t="shared" ref="D48:D50" si="27">IF(C48&gt;0,(B48-C48)/C48,"--")</f>
        <v>0.24623115577889448</v>
      </c>
      <c r="E48" s="10">
        <v>392</v>
      </c>
      <c r="F48" s="10">
        <v>310</v>
      </c>
      <c r="G48" s="39">
        <f t="shared" ref="G48:G50" si="28">IF(F48&gt;0,(E48-F48)/F48,"--")</f>
        <v>0.26451612903225807</v>
      </c>
      <c r="H48" s="10">
        <v>316</v>
      </c>
      <c r="I48" s="10">
        <v>247</v>
      </c>
      <c r="J48" s="39">
        <f t="shared" ref="J48:J50" si="29">IF(I48&gt;0,(H48-I48)/I48,"--")</f>
        <v>0.2793522267206478</v>
      </c>
      <c r="K48" s="10">
        <v>295</v>
      </c>
      <c r="L48" s="10">
        <v>215</v>
      </c>
      <c r="M48" s="39">
        <f t="shared" si="23"/>
        <v>0.37209302325581395</v>
      </c>
    </row>
    <row r="49" spans="1:13" x14ac:dyDescent="0.2">
      <c r="A49" s="13" t="s">
        <v>15</v>
      </c>
      <c r="B49" s="10">
        <v>44</v>
      </c>
      <c r="C49" s="10">
        <v>31</v>
      </c>
      <c r="D49" s="39">
        <f t="shared" si="27"/>
        <v>0.41935483870967744</v>
      </c>
      <c r="E49" s="10">
        <v>31</v>
      </c>
      <c r="F49" s="10">
        <v>18</v>
      </c>
      <c r="G49" s="39">
        <f t="shared" si="28"/>
        <v>0.72222222222222221</v>
      </c>
      <c r="H49" s="10">
        <v>22</v>
      </c>
      <c r="I49" s="10">
        <v>11</v>
      </c>
      <c r="J49" s="39">
        <f t="shared" si="29"/>
        <v>1</v>
      </c>
      <c r="K49" s="10">
        <v>15</v>
      </c>
      <c r="L49" s="10">
        <v>6</v>
      </c>
      <c r="M49" s="39">
        <f t="shared" si="23"/>
        <v>1.5</v>
      </c>
    </row>
    <row r="50" spans="1:13" x14ac:dyDescent="0.2">
      <c r="A50" s="13" t="s">
        <v>10</v>
      </c>
      <c r="B50" s="10">
        <v>51</v>
      </c>
      <c r="C50" s="10">
        <v>65</v>
      </c>
      <c r="D50" s="39">
        <f t="shared" si="27"/>
        <v>-0.2153846153846154</v>
      </c>
      <c r="E50" s="10">
        <v>34</v>
      </c>
      <c r="F50" s="10">
        <v>42</v>
      </c>
      <c r="G50" s="39">
        <f t="shared" si="28"/>
        <v>-0.19047619047619047</v>
      </c>
      <c r="H50" s="10">
        <v>22</v>
      </c>
      <c r="I50" s="10">
        <v>29</v>
      </c>
      <c r="J50" s="39">
        <f t="shared" si="29"/>
        <v>-0.2413793103448276</v>
      </c>
      <c r="K50" s="10">
        <v>19</v>
      </c>
      <c r="L50" s="10">
        <v>27</v>
      </c>
      <c r="M50" s="39">
        <f t="shared" si="23"/>
        <v>-0.29629629629629628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s="1" customFormat="1" x14ac:dyDescent="0.2">
      <c r="A52" s="41" t="s">
        <v>27</v>
      </c>
      <c r="B52" s="42"/>
      <c r="C52" s="42"/>
      <c r="D52" s="42"/>
      <c r="E52" s="42"/>
      <c r="F52" s="42"/>
      <c r="G52" s="42"/>
      <c r="H52" s="42"/>
      <c r="I52" s="42"/>
      <c r="J52" s="42"/>
    </row>
    <row r="53" spans="1:13" s="1" customFormat="1" x14ac:dyDescent="0.2">
      <c r="A53" s="43"/>
      <c r="B53" s="9" t="s">
        <v>44</v>
      </c>
      <c r="C53" s="9" t="s">
        <v>45</v>
      </c>
      <c r="D53" s="45"/>
      <c r="E53" s="9" t="s">
        <v>44</v>
      </c>
      <c r="F53" s="9" t="s">
        <v>45</v>
      </c>
      <c r="G53" s="46"/>
      <c r="H53" s="9" t="s">
        <v>44</v>
      </c>
      <c r="I53" s="9" t="s">
        <v>45</v>
      </c>
      <c r="J53" s="46"/>
      <c r="K53" s="9" t="s">
        <v>44</v>
      </c>
      <c r="L53" s="9" t="s">
        <v>45</v>
      </c>
      <c r="M53" s="46"/>
    </row>
    <row r="54" spans="1:13" s="5" customFormat="1" ht="38.25" x14ac:dyDescent="0.2">
      <c r="A54" s="47"/>
      <c r="B54" s="48" t="s">
        <v>28</v>
      </c>
      <c r="C54" s="48" t="s">
        <v>28</v>
      </c>
      <c r="D54" s="43" t="s">
        <v>2</v>
      </c>
      <c r="E54" s="48" t="s">
        <v>29</v>
      </c>
      <c r="F54" s="48" t="s">
        <v>29</v>
      </c>
      <c r="G54" s="43" t="s">
        <v>2</v>
      </c>
      <c r="H54" s="48" t="s">
        <v>30</v>
      </c>
      <c r="I54" s="48" t="s">
        <v>30</v>
      </c>
      <c r="J54" s="43" t="s">
        <v>2</v>
      </c>
      <c r="K54" s="49" t="s">
        <v>31</v>
      </c>
      <c r="L54" s="49" t="s">
        <v>31</v>
      </c>
      <c r="M54" s="3" t="s">
        <v>2</v>
      </c>
    </row>
    <row r="55" spans="1:13" s="5" customFormat="1" x14ac:dyDescent="0.2">
      <c r="A55" s="50" t="s">
        <v>6</v>
      </c>
      <c r="B55" s="51"/>
      <c r="C55" s="51"/>
      <c r="D55" s="51"/>
      <c r="E55" s="52"/>
      <c r="F55" s="51"/>
      <c r="G55" s="51"/>
      <c r="H55" s="52"/>
      <c r="I55" s="51"/>
      <c r="J55" s="51"/>
      <c r="K55" s="53"/>
      <c r="L55" s="53"/>
      <c r="M55" s="54"/>
    </row>
    <row r="56" spans="1:13" s="5" customFormat="1" x14ac:dyDescent="0.2">
      <c r="A56" s="3" t="s">
        <v>3</v>
      </c>
      <c r="B56" s="2">
        <v>406</v>
      </c>
      <c r="C56" s="2">
        <v>367</v>
      </c>
      <c r="D56" s="39">
        <f t="shared" ref="D56:D63" si="30">IF(C56&gt;0,(B56-C56)/C56,"--")</f>
        <v>0.10626702997275204</v>
      </c>
      <c r="E56" s="2">
        <v>373</v>
      </c>
      <c r="F56" s="2">
        <v>346</v>
      </c>
      <c r="G56" s="39">
        <f t="shared" ref="G56:G63" si="31">IF(F56&gt;0,(E56-F56)/F56,"--")</f>
        <v>7.8034682080924858E-2</v>
      </c>
      <c r="H56" s="2">
        <v>405</v>
      </c>
      <c r="I56" s="2">
        <v>367</v>
      </c>
      <c r="J56" s="39">
        <f t="shared" ref="J56:J63" si="32">IF(I56&gt;0,(H56-I56)/I56,"--")</f>
        <v>0.10354223433242507</v>
      </c>
      <c r="K56" s="2">
        <v>6</v>
      </c>
      <c r="L56" s="2">
        <v>5</v>
      </c>
      <c r="M56" s="39">
        <f t="shared" ref="M56:M65" si="33">IF(L56&gt;0,(K56-L56)/L56,"--")</f>
        <v>0.2</v>
      </c>
    </row>
    <row r="57" spans="1:13" s="5" customFormat="1" x14ac:dyDescent="0.2">
      <c r="A57" s="3" t="s">
        <v>32</v>
      </c>
      <c r="B57" s="2">
        <v>482</v>
      </c>
      <c r="C57" s="2">
        <v>459</v>
      </c>
      <c r="D57" s="39">
        <f t="shared" si="30"/>
        <v>5.0108932461873638E-2</v>
      </c>
      <c r="E57" s="2">
        <v>415</v>
      </c>
      <c r="F57" s="2">
        <v>404</v>
      </c>
      <c r="G57" s="39">
        <f t="shared" si="31"/>
        <v>2.7227722772277228E-2</v>
      </c>
      <c r="H57" s="2">
        <v>482</v>
      </c>
      <c r="I57" s="2">
        <v>457</v>
      </c>
      <c r="J57" s="39">
        <f t="shared" si="32"/>
        <v>5.4704595185995623E-2</v>
      </c>
      <c r="K57" s="2">
        <v>10</v>
      </c>
      <c r="L57" s="2">
        <v>19</v>
      </c>
      <c r="M57" s="39">
        <f t="shared" si="33"/>
        <v>-0.47368421052631576</v>
      </c>
    </row>
    <row r="58" spans="1:13" s="5" customFormat="1" x14ac:dyDescent="0.2">
      <c r="A58" s="3" t="s">
        <v>33</v>
      </c>
      <c r="B58" s="4">
        <v>1483</v>
      </c>
      <c r="C58" s="4">
        <v>1428</v>
      </c>
      <c r="D58" s="39">
        <f t="shared" si="30"/>
        <v>3.8515406162464988E-2</v>
      </c>
      <c r="E58" s="4">
        <v>1256</v>
      </c>
      <c r="F58" s="2">
        <v>1256</v>
      </c>
      <c r="G58" s="39">
        <f t="shared" si="31"/>
        <v>0</v>
      </c>
      <c r="H58" s="4">
        <v>1476</v>
      </c>
      <c r="I58" s="2">
        <v>1422</v>
      </c>
      <c r="J58" s="39">
        <f t="shared" si="32"/>
        <v>3.7974683544303799E-2</v>
      </c>
      <c r="K58" s="2">
        <v>98</v>
      </c>
      <c r="L58" s="2">
        <v>85</v>
      </c>
      <c r="M58" s="39">
        <f t="shared" si="33"/>
        <v>0.15294117647058825</v>
      </c>
    </row>
    <row r="59" spans="1:13" s="5" customFormat="1" x14ac:dyDescent="0.2">
      <c r="A59" s="3" t="s">
        <v>34</v>
      </c>
      <c r="B59" s="4">
        <v>1498</v>
      </c>
      <c r="C59" s="4">
        <v>1385</v>
      </c>
      <c r="D59" s="39">
        <f t="shared" si="30"/>
        <v>8.1588447653429597E-2</v>
      </c>
      <c r="E59" s="4">
        <v>1498</v>
      </c>
      <c r="F59" s="4">
        <v>1384</v>
      </c>
      <c r="G59" s="39">
        <f t="shared" si="31"/>
        <v>8.2369942196531792E-2</v>
      </c>
      <c r="H59" s="4">
        <v>1492</v>
      </c>
      <c r="I59" s="4">
        <v>1380</v>
      </c>
      <c r="J59" s="39">
        <f t="shared" si="32"/>
        <v>8.1159420289855067E-2</v>
      </c>
      <c r="K59" s="2">
        <v>77</v>
      </c>
      <c r="L59" s="2">
        <v>63</v>
      </c>
      <c r="M59" s="39">
        <f t="shared" si="33"/>
        <v>0.22222222222222221</v>
      </c>
    </row>
    <row r="60" spans="1:13" s="5" customFormat="1" x14ac:dyDescent="0.2">
      <c r="A60" s="3" t="s">
        <v>35</v>
      </c>
      <c r="B60" s="2">
        <v>83</v>
      </c>
      <c r="C60" s="2">
        <v>92</v>
      </c>
      <c r="D60" s="39">
        <f t="shared" si="30"/>
        <v>-9.7826086956521743E-2</v>
      </c>
      <c r="E60" s="2">
        <v>68</v>
      </c>
      <c r="F60" s="2">
        <v>81</v>
      </c>
      <c r="G60" s="39">
        <f t="shared" si="31"/>
        <v>-0.16049382716049382</v>
      </c>
      <c r="H60" s="2">
        <v>80</v>
      </c>
      <c r="I60" s="2">
        <v>90</v>
      </c>
      <c r="J60" s="39">
        <f t="shared" si="32"/>
        <v>-0.1111111111111111</v>
      </c>
      <c r="K60" s="2">
        <v>5</v>
      </c>
      <c r="L60" s="2">
        <v>7</v>
      </c>
      <c r="M60" s="39">
        <f t="shared" si="33"/>
        <v>-0.2857142857142857</v>
      </c>
    </row>
    <row r="61" spans="1:13" s="5" customFormat="1" x14ac:dyDescent="0.2">
      <c r="A61" s="3" t="s">
        <v>36</v>
      </c>
      <c r="B61" s="2">
        <v>43</v>
      </c>
      <c r="C61" s="2">
        <v>45</v>
      </c>
      <c r="D61" s="39">
        <f t="shared" si="30"/>
        <v>-4.4444444444444446E-2</v>
      </c>
      <c r="E61" s="2">
        <v>30</v>
      </c>
      <c r="F61" s="2">
        <v>21</v>
      </c>
      <c r="G61" s="39">
        <f t="shared" si="31"/>
        <v>0.42857142857142855</v>
      </c>
      <c r="H61" s="2">
        <v>18</v>
      </c>
      <c r="I61" s="2">
        <v>20</v>
      </c>
      <c r="J61" s="39">
        <f t="shared" si="32"/>
        <v>-0.1</v>
      </c>
      <c r="K61" s="2"/>
      <c r="L61" s="2"/>
      <c r="M61" s="39" t="str">
        <f t="shared" si="33"/>
        <v>--</v>
      </c>
    </row>
    <row r="62" spans="1:13" s="1" customFormat="1" x14ac:dyDescent="0.2">
      <c r="A62" s="3" t="s">
        <v>37</v>
      </c>
      <c r="B62" s="2">
        <v>7</v>
      </c>
      <c r="C62" s="2">
        <v>9</v>
      </c>
      <c r="D62" s="39">
        <f t="shared" si="30"/>
        <v>-0.22222222222222221</v>
      </c>
      <c r="E62" s="2">
        <v>5</v>
      </c>
      <c r="F62" s="2">
        <v>8</v>
      </c>
      <c r="G62" s="39">
        <f t="shared" si="31"/>
        <v>-0.375</v>
      </c>
      <c r="H62" s="2">
        <v>5</v>
      </c>
      <c r="I62" s="2">
        <v>8</v>
      </c>
      <c r="J62" s="39">
        <f t="shared" si="32"/>
        <v>-0.375</v>
      </c>
      <c r="K62" s="2">
        <v>1</v>
      </c>
      <c r="L62" s="2"/>
      <c r="M62" s="39" t="str">
        <f t="shared" si="33"/>
        <v>--</v>
      </c>
    </row>
    <row r="63" spans="1:13" s="1" customFormat="1" x14ac:dyDescent="0.2">
      <c r="A63" s="3" t="s">
        <v>38</v>
      </c>
      <c r="B63" s="2">
        <v>647</v>
      </c>
      <c r="C63" s="2">
        <v>662</v>
      </c>
      <c r="D63" s="39">
        <f t="shared" si="30"/>
        <v>-2.2658610271903322E-2</v>
      </c>
      <c r="E63" s="2">
        <v>623</v>
      </c>
      <c r="F63" s="2">
        <v>635</v>
      </c>
      <c r="G63" s="39">
        <f t="shared" si="31"/>
        <v>-1.889763779527559E-2</v>
      </c>
      <c r="H63" s="2">
        <v>545</v>
      </c>
      <c r="I63" s="2">
        <v>561</v>
      </c>
      <c r="J63" s="39">
        <f t="shared" si="32"/>
        <v>-2.8520499108734401E-2</v>
      </c>
      <c r="K63" s="2">
        <v>88</v>
      </c>
      <c r="L63" s="2">
        <v>55</v>
      </c>
      <c r="M63" s="39">
        <f t="shared" si="33"/>
        <v>0.6</v>
      </c>
    </row>
    <row r="64" spans="1:13" s="5" customFormat="1" x14ac:dyDescent="0.2">
      <c r="A64" s="56"/>
      <c r="B64" s="51"/>
      <c r="C64" s="51"/>
      <c r="D64" s="51"/>
      <c r="E64" s="52"/>
      <c r="F64" s="51"/>
      <c r="G64" s="51"/>
      <c r="H64" s="52"/>
      <c r="I64" s="51"/>
      <c r="J64" s="51"/>
      <c r="K64" s="53"/>
      <c r="L64" s="53"/>
      <c r="M64" s="54"/>
    </row>
    <row r="65" spans="1:13" s="5" customFormat="1" x14ac:dyDescent="0.2">
      <c r="A65" s="57" t="s">
        <v>5</v>
      </c>
      <c r="B65" s="58">
        <f>SUM(B56:B63)</f>
        <v>4649</v>
      </c>
      <c r="C65" s="58">
        <f>SUM(C56:C63)</f>
        <v>4447</v>
      </c>
      <c r="D65" s="39">
        <f t="shared" ref="D65" si="34">IF(C65&gt;0,(B65-C65)/C65,"--")</f>
        <v>4.5423881268270745E-2</v>
      </c>
      <c r="E65" s="58">
        <f>SUM(E56:E63)</f>
        <v>4268</v>
      </c>
      <c r="F65" s="58">
        <f>SUM(F56:F63)</f>
        <v>4135</v>
      </c>
      <c r="G65" s="39">
        <f t="shared" ref="G65" si="35">IF(F65&gt;0,(E65-F65)/F65,"--")</f>
        <v>3.2164449818621522E-2</v>
      </c>
      <c r="H65" s="58">
        <f>SUM(H56:H63)</f>
        <v>4503</v>
      </c>
      <c r="I65" s="58">
        <f>SUM(I56:I63)</f>
        <v>4305</v>
      </c>
      <c r="J65" s="39">
        <f t="shared" ref="J65" si="36">IF(I65&gt;0,(H65-I65)/I65,"--")</f>
        <v>4.5993031358885016E-2</v>
      </c>
      <c r="K65" s="47">
        <f>SUM(K56:K63)</f>
        <v>285</v>
      </c>
      <c r="L65" s="47">
        <f>SUM(L56:L63)</f>
        <v>234</v>
      </c>
      <c r="M65" s="39">
        <f t="shared" si="33"/>
        <v>0.21794871794871795</v>
      </c>
    </row>
    <row r="66" spans="1:13" s="5" customFormat="1" x14ac:dyDescent="0.2"/>
    <row r="67" spans="1:13" s="5" customFormat="1" x14ac:dyDescent="0.2">
      <c r="A67" s="43"/>
      <c r="B67" s="9" t="s">
        <v>44</v>
      </c>
      <c r="C67" s="9" t="s">
        <v>45</v>
      </c>
      <c r="D67" s="44"/>
      <c r="E67" s="1"/>
      <c r="F67" s="112"/>
      <c r="G67" s="113"/>
      <c r="H67" s="9" t="s">
        <v>44</v>
      </c>
      <c r="I67" s="9" t="s">
        <v>45</v>
      </c>
      <c r="J67" s="59" t="s">
        <v>2</v>
      </c>
      <c r="K67" s="1"/>
      <c r="L67" s="1"/>
      <c r="M67" s="1"/>
    </row>
    <row r="68" spans="1:13" s="5" customFormat="1" ht="25.5" x14ac:dyDescent="0.2">
      <c r="A68" s="47"/>
      <c r="B68" s="48" t="s">
        <v>28</v>
      </c>
      <c r="C68" s="48" t="s">
        <v>28</v>
      </c>
      <c r="D68" s="43" t="s">
        <v>2</v>
      </c>
      <c r="F68" s="109" t="s">
        <v>39</v>
      </c>
      <c r="G68" s="110"/>
      <c r="H68" s="4">
        <f>B65</f>
        <v>4649</v>
      </c>
      <c r="I68" s="4">
        <f>C65</f>
        <v>4447</v>
      </c>
      <c r="J68" s="55">
        <f t="shared" ref="J68" si="37">IF(I68&gt;0,(H68 - I68)/I68,0)</f>
        <v>4.5423881268270745E-2</v>
      </c>
    </row>
    <row r="69" spans="1:13" s="5" customFormat="1" x14ac:dyDescent="0.2">
      <c r="A69" s="50" t="s">
        <v>7</v>
      </c>
      <c r="B69" s="51"/>
      <c r="C69" s="51"/>
      <c r="D69" s="60"/>
      <c r="F69" s="109" t="s">
        <v>40</v>
      </c>
      <c r="G69" s="110"/>
      <c r="H69" s="4">
        <v>4179.0607</v>
      </c>
      <c r="I69" s="4">
        <v>3974.0455000000002</v>
      </c>
      <c r="J69" s="39">
        <f t="shared" ref="J69:J71" si="38">IF(I69&gt;0,(H69-I69)/I69,"--")</f>
        <v>5.1588538681804172E-2</v>
      </c>
    </row>
    <row r="70" spans="1:13" s="5" customFormat="1" x14ac:dyDescent="0.2">
      <c r="A70" s="2" t="s">
        <v>19</v>
      </c>
      <c r="B70" s="61">
        <v>37</v>
      </c>
      <c r="C70" s="61">
        <v>39</v>
      </c>
      <c r="D70" s="67">
        <f>IF(C70&gt;0,(B70 - C70)/C70,"--")</f>
        <v>-5.128205128205128E-2</v>
      </c>
      <c r="F70" s="109" t="s">
        <v>41</v>
      </c>
      <c r="G70" s="110"/>
      <c r="H70" s="4">
        <v>104.46540000000005</v>
      </c>
      <c r="I70" s="4">
        <v>116.43229999999994</v>
      </c>
      <c r="J70" s="39">
        <f t="shared" si="38"/>
        <v>-0.10277989870508357</v>
      </c>
    </row>
    <row r="71" spans="1:13" s="5" customFormat="1" x14ac:dyDescent="0.2">
      <c r="A71" s="2" t="s">
        <v>8</v>
      </c>
      <c r="B71" s="4">
        <v>806</v>
      </c>
      <c r="C71" s="4">
        <v>708</v>
      </c>
      <c r="D71" s="67">
        <f>IF(C71&gt;0,(B71 - C71)/C71,"--")</f>
        <v>0.1384180790960452</v>
      </c>
      <c r="F71" s="109" t="s">
        <v>42</v>
      </c>
      <c r="G71" s="110"/>
      <c r="H71" s="4">
        <v>4283.5261</v>
      </c>
      <c r="I71" s="4">
        <v>4090.4778000000001</v>
      </c>
      <c r="J71" s="39">
        <f t="shared" si="38"/>
        <v>4.719456000959104E-2</v>
      </c>
    </row>
    <row r="72" spans="1:13" s="5" customFormat="1" x14ac:dyDescent="0.2">
      <c r="A72" s="2" t="s">
        <v>26</v>
      </c>
      <c r="B72" s="4">
        <v>350</v>
      </c>
      <c r="C72" s="4">
        <v>323</v>
      </c>
      <c r="D72" s="67">
        <f t="shared" ref="D72:D78" si="39">IF(C72&gt;0,(B72 - C72)/C72,"--")</f>
        <v>8.3591331269349839E-2</v>
      </c>
    </row>
    <row r="73" spans="1:13" s="5" customFormat="1" x14ac:dyDescent="0.2">
      <c r="A73" s="3" t="s">
        <v>20</v>
      </c>
      <c r="B73" s="62">
        <v>64</v>
      </c>
      <c r="C73" s="62">
        <v>61</v>
      </c>
      <c r="D73" s="67">
        <f t="shared" si="39"/>
        <v>4.9180327868852458E-2</v>
      </c>
    </row>
    <row r="74" spans="1:13" s="5" customFormat="1" x14ac:dyDescent="0.2">
      <c r="A74" s="3" t="s">
        <v>21</v>
      </c>
      <c r="B74" s="4">
        <v>2053</v>
      </c>
      <c r="C74" s="4">
        <v>2110</v>
      </c>
      <c r="D74" s="67">
        <f t="shared" si="39"/>
        <v>-2.7014218009478674E-2</v>
      </c>
    </row>
    <row r="75" spans="1:13" s="5" customFormat="1" x14ac:dyDescent="0.2">
      <c r="A75" s="3" t="s">
        <v>22</v>
      </c>
      <c r="B75" s="4">
        <v>371</v>
      </c>
      <c r="C75" s="4">
        <v>330</v>
      </c>
      <c r="D75" s="67">
        <f t="shared" si="39"/>
        <v>0.12424242424242424</v>
      </c>
    </row>
    <row r="76" spans="1:13" s="5" customFormat="1" x14ac:dyDescent="0.2">
      <c r="A76" s="3" t="s">
        <v>9</v>
      </c>
      <c r="B76" s="4">
        <v>515</v>
      </c>
      <c r="C76" s="4">
        <v>418</v>
      </c>
      <c r="D76" s="67">
        <f t="shared" si="39"/>
        <v>0.23205741626794257</v>
      </c>
    </row>
    <row r="77" spans="1:13" s="5" customFormat="1" x14ac:dyDescent="0.2">
      <c r="A77" s="3" t="s">
        <v>10</v>
      </c>
      <c r="B77" s="4">
        <v>285</v>
      </c>
      <c r="C77" s="4">
        <v>234</v>
      </c>
      <c r="D77" s="67">
        <f t="shared" si="39"/>
        <v>0.21794871794871795</v>
      </c>
    </row>
    <row r="78" spans="1:13" s="5" customFormat="1" x14ac:dyDescent="0.2">
      <c r="A78" s="3" t="s">
        <v>24</v>
      </c>
      <c r="B78" s="4">
        <v>168</v>
      </c>
      <c r="C78" s="4">
        <v>224</v>
      </c>
      <c r="D78" s="67">
        <f t="shared" si="39"/>
        <v>-0.25</v>
      </c>
    </row>
    <row r="79" spans="1:13" s="5" customFormat="1" x14ac:dyDescent="0.2">
      <c r="A79" s="63" t="s">
        <v>13</v>
      </c>
      <c r="B79" s="64"/>
      <c r="C79" s="65"/>
      <c r="D79" s="60"/>
    </row>
    <row r="80" spans="1:13" s="5" customFormat="1" x14ac:dyDescent="0.2">
      <c r="A80" s="3" t="s">
        <v>11</v>
      </c>
      <c r="B80" s="4">
        <v>2145</v>
      </c>
      <c r="C80" s="4">
        <v>2046</v>
      </c>
      <c r="D80" s="39">
        <f t="shared" ref="D80:D81" si="40">IF(C80&gt;0,(B80-C80)/C80,"--")</f>
        <v>4.8387096774193547E-2</v>
      </c>
    </row>
    <row r="81" spans="1:11" s="1" customFormat="1" x14ac:dyDescent="0.2">
      <c r="A81" s="3" t="s">
        <v>12</v>
      </c>
      <c r="B81" s="4">
        <v>2504</v>
      </c>
      <c r="C81" s="4">
        <v>2401</v>
      </c>
      <c r="D81" s="39">
        <f t="shared" si="40"/>
        <v>4.2898792169929194E-2</v>
      </c>
      <c r="E81" s="5"/>
      <c r="F81" s="5"/>
      <c r="G81" s="5"/>
      <c r="H81" s="5"/>
      <c r="I81" s="5"/>
      <c r="J81" s="5"/>
      <c r="K81" s="5"/>
    </row>
    <row r="82" spans="1:11" s="1" customFormat="1" x14ac:dyDescent="0.2">
      <c r="A82" s="50" t="s">
        <v>23</v>
      </c>
      <c r="B82" s="64"/>
      <c r="C82" s="65"/>
      <c r="D82" s="60"/>
      <c r="E82" s="5"/>
      <c r="F82" s="5"/>
      <c r="G82" s="5"/>
      <c r="H82" s="5"/>
      <c r="I82" s="5"/>
      <c r="J82" s="5"/>
      <c r="K82" s="5"/>
    </row>
    <row r="83" spans="1:11" s="1" customFormat="1" x14ac:dyDescent="0.2">
      <c r="A83" s="3" t="s">
        <v>14</v>
      </c>
      <c r="B83" s="4">
        <v>4302</v>
      </c>
      <c r="C83" s="4">
        <v>4147</v>
      </c>
      <c r="D83" s="39">
        <f t="shared" ref="D83:D85" si="41">IF(C83&gt;0,(B83-C83)/C83,"--")</f>
        <v>3.7376416686761511E-2</v>
      </c>
      <c r="E83" s="5"/>
      <c r="F83" s="5"/>
      <c r="G83" s="5"/>
      <c r="H83" s="5"/>
      <c r="I83" s="5"/>
      <c r="J83" s="5"/>
      <c r="K83" s="5"/>
    </row>
    <row r="84" spans="1:11" s="5" customFormat="1" x14ac:dyDescent="0.2">
      <c r="A84" s="3" t="s">
        <v>15</v>
      </c>
      <c r="B84" s="4">
        <v>62</v>
      </c>
      <c r="C84" s="4">
        <v>66</v>
      </c>
      <c r="D84" s="39">
        <f t="shared" si="41"/>
        <v>-6.0606060606060608E-2</v>
      </c>
    </row>
    <row r="85" spans="1:11" s="5" customFormat="1" x14ac:dyDescent="0.2">
      <c r="A85" s="3" t="s">
        <v>10</v>
      </c>
      <c r="B85" s="4">
        <v>285</v>
      </c>
      <c r="C85" s="4">
        <v>234</v>
      </c>
      <c r="D85" s="39">
        <f t="shared" si="41"/>
        <v>0.21794871794871795</v>
      </c>
    </row>
  </sheetData>
  <mergeCells count="7">
    <mergeCell ref="F70:G70"/>
    <mergeCell ref="F71:G71"/>
    <mergeCell ref="A10:M10"/>
    <mergeCell ref="A31:M31"/>
    <mergeCell ref="F67:G67"/>
    <mergeCell ref="F68:G68"/>
    <mergeCell ref="F69:G69"/>
  </mergeCells>
  <conditionalFormatting sqref="E70">
    <cfRule type="iconSet" priority="1">
      <iconSet iconSet="3Arrows">
        <cfvo type="percent" val="0"/>
        <cfvo type="percent" val="33"/>
        <cfvo type="percent" val="67"/>
      </iconSet>
    </cfRule>
  </conditionalFormatting>
  <pageMargins left="0.25" right="0.25" top="0.59791666666666665" bottom="0.20499999999999999" header="0.3" footer="0.3"/>
  <pageSetup scale="80" fitToHeight="0" orientation="landscape" r:id="rId1"/>
  <headerFooter differentOddEven="1">
    <oddHeader>&amp;C&amp;"Arial,Bold"&amp;14Winter 2016 UW Tacoma ICORA Admissions Report (Census Day Numbers)</oddHeader>
    <evenHeader>&amp;C&amp;"Arial,Bold"&amp;14Winter 2016 UW Tacoma ICORA Enrollment Report</evenHead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Layout" zoomScaleNormal="100" workbookViewId="0"/>
  </sheetViews>
  <sheetFormatPr defaultRowHeight="12.75" x14ac:dyDescent="0.2"/>
  <cols>
    <col min="1" max="1" width="29.5703125" style="71" customWidth="1"/>
    <col min="2" max="2" width="12.140625" style="71" customWidth="1"/>
    <col min="3" max="3" width="11.5703125" style="71" bestFit="1" customWidth="1"/>
    <col min="4" max="4" width="9.5703125" style="71" bestFit="1" customWidth="1"/>
    <col min="5" max="5" width="12.140625" style="71" customWidth="1"/>
    <col min="6" max="6" width="17.85546875" style="71" bestFit="1" customWidth="1"/>
    <col min="7" max="7" width="9.5703125" style="71" bestFit="1" customWidth="1"/>
    <col min="8" max="8" width="12" style="71" customWidth="1"/>
    <col min="9" max="9" width="12.5703125" style="71" customWidth="1"/>
    <col min="10" max="10" width="10" style="71" bestFit="1" customWidth="1"/>
    <col min="11" max="11" width="12.28515625" style="71" customWidth="1"/>
    <col min="12" max="12" width="11.5703125" style="71" bestFit="1" customWidth="1"/>
    <col min="13" max="13" width="9.5703125" style="71" bestFit="1" customWidth="1"/>
    <col min="14" max="16384" width="9.140625" style="71"/>
  </cols>
  <sheetData>
    <row r="1" spans="1:13" x14ac:dyDescent="0.2">
      <c r="A1" s="68" t="s">
        <v>16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">
      <c r="A2" s="72"/>
      <c r="B2" s="73" t="s">
        <v>46</v>
      </c>
      <c r="C2" s="73" t="s">
        <v>47</v>
      </c>
      <c r="D2" s="73"/>
      <c r="E2" s="73" t="s">
        <v>46</v>
      </c>
      <c r="F2" s="73" t="s">
        <v>47</v>
      </c>
      <c r="G2" s="73"/>
      <c r="H2" s="73" t="s">
        <v>46</v>
      </c>
      <c r="I2" s="73" t="s">
        <v>47</v>
      </c>
      <c r="J2" s="74"/>
      <c r="K2" s="73" t="s">
        <v>46</v>
      </c>
      <c r="L2" s="73" t="s">
        <v>47</v>
      </c>
      <c r="M2" s="73"/>
    </row>
    <row r="3" spans="1:13" x14ac:dyDescent="0.2">
      <c r="A3" s="75"/>
      <c r="B3" s="76" t="s">
        <v>18</v>
      </c>
      <c r="C3" s="76" t="s">
        <v>18</v>
      </c>
      <c r="D3" s="72" t="s">
        <v>2</v>
      </c>
      <c r="E3" s="76" t="s">
        <v>0</v>
      </c>
      <c r="F3" s="76" t="s">
        <v>0</v>
      </c>
      <c r="G3" s="72" t="s">
        <v>2</v>
      </c>
      <c r="H3" s="76" t="s">
        <v>1</v>
      </c>
      <c r="I3" s="76" t="s">
        <v>1</v>
      </c>
      <c r="J3" s="72" t="s">
        <v>2</v>
      </c>
      <c r="K3" s="74" t="s">
        <v>17</v>
      </c>
      <c r="L3" s="74" t="s">
        <v>17</v>
      </c>
      <c r="M3" s="77" t="s">
        <v>2</v>
      </c>
    </row>
    <row r="4" spans="1:13" x14ac:dyDescent="0.2">
      <c r="A4" s="78" t="s">
        <v>6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80"/>
      <c r="M4" s="81"/>
    </row>
    <row r="5" spans="1:13" x14ac:dyDescent="0.2">
      <c r="A5" s="74" t="s">
        <v>3</v>
      </c>
      <c r="B5" s="82">
        <v>2669</v>
      </c>
      <c r="C5" s="82">
        <v>2565</v>
      </c>
      <c r="D5" s="83">
        <f t="shared" ref="D5:D8" si="0">IF(C5&gt;0,(B5-C5)/C5,"--")</f>
        <v>4.05458089668616E-2</v>
      </c>
      <c r="E5" s="74">
        <v>1514</v>
      </c>
      <c r="F5" s="74">
        <v>1810</v>
      </c>
      <c r="G5" s="83">
        <f t="shared" ref="G5:G6" si="1">IF(F5&gt;0,(E5-F5)/F5,"--")</f>
        <v>-0.16353591160220995</v>
      </c>
      <c r="H5" s="74">
        <v>32</v>
      </c>
      <c r="I5" s="74">
        <v>54</v>
      </c>
      <c r="J5" s="83">
        <f t="shared" ref="J5:J6" si="2">IF(I5&gt;0,(H5-I5)/I5,"--")</f>
        <v>-0.40740740740740738</v>
      </c>
      <c r="K5" s="74">
        <v>0</v>
      </c>
      <c r="L5" s="74">
        <v>0</v>
      </c>
      <c r="M5" s="83" t="str">
        <f t="shared" ref="M5:M8" si="3">IF(L5&gt;0,(K5-L5)/L5,"--")</f>
        <v>--</v>
      </c>
    </row>
    <row r="6" spans="1:13" x14ac:dyDescent="0.2">
      <c r="A6" s="74" t="s">
        <v>4</v>
      </c>
      <c r="B6" s="82">
        <v>400</v>
      </c>
      <c r="C6" s="82">
        <v>465</v>
      </c>
      <c r="D6" s="83">
        <f t="shared" si="0"/>
        <v>-0.13978494623655913</v>
      </c>
      <c r="E6" s="74">
        <v>3</v>
      </c>
      <c r="F6" s="74">
        <v>34</v>
      </c>
      <c r="G6" s="83">
        <f t="shared" si="1"/>
        <v>-0.91176470588235292</v>
      </c>
      <c r="H6" s="74">
        <v>0</v>
      </c>
      <c r="I6" s="74">
        <v>22</v>
      </c>
      <c r="J6" s="83">
        <f t="shared" si="2"/>
        <v>-1</v>
      </c>
      <c r="K6" s="74">
        <v>0</v>
      </c>
      <c r="L6" s="74">
        <v>0</v>
      </c>
      <c r="M6" s="83" t="str">
        <f t="shared" si="3"/>
        <v>--</v>
      </c>
    </row>
    <row r="7" spans="1:13" x14ac:dyDescent="0.2">
      <c r="A7" s="84"/>
      <c r="B7" s="85"/>
      <c r="C7" s="85"/>
      <c r="D7" s="85"/>
      <c r="E7" s="86"/>
      <c r="F7" s="85"/>
      <c r="G7" s="85"/>
      <c r="H7" s="86"/>
      <c r="I7" s="85"/>
      <c r="J7" s="85"/>
      <c r="K7" s="87"/>
      <c r="L7" s="87"/>
      <c r="M7" s="81"/>
    </row>
    <row r="8" spans="1:13" x14ac:dyDescent="0.2">
      <c r="A8" s="88" t="s">
        <v>5</v>
      </c>
      <c r="B8" s="89">
        <f>SUM(B5:B6)</f>
        <v>3069</v>
      </c>
      <c r="C8" s="89">
        <f>SUM(C5:C6)</f>
        <v>3030</v>
      </c>
      <c r="D8" s="83">
        <f t="shared" si="0"/>
        <v>1.2871287128712871E-2</v>
      </c>
      <c r="E8" s="89">
        <f t="shared" ref="E8:F8" si="4">SUM(E5:E6)</f>
        <v>1517</v>
      </c>
      <c r="F8" s="89">
        <f t="shared" si="4"/>
        <v>1844</v>
      </c>
      <c r="G8" s="83">
        <f t="shared" ref="G8" si="5">IF(F8&gt;0,(E8-F8)/F8,"--")</f>
        <v>-0.17733188720173534</v>
      </c>
      <c r="H8" s="89">
        <f t="shared" ref="H8:I8" si="6">SUM(H5:H6)</f>
        <v>32</v>
      </c>
      <c r="I8" s="89">
        <f t="shared" si="6"/>
        <v>76</v>
      </c>
      <c r="J8" s="83">
        <f t="shared" ref="J8" si="7">IF(I8&gt;0,(H8-I8)/I8,"--")</f>
        <v>-0.57894736842105265</v>
      </c>
      <c r="K8" s="74">
        <f>IF(ISNUMBER(K5),SUM(K5:K6),K6)</f>
        <v>0</v>
      </c>
      <c r="L8" s="74">
        <f>IF(ISNUMBER(L5),SUM(L5:L6),L6)</f>
        <v>0</v>
      </c>
      <c r="M8" s="83" t="str">
        <f t="shared" si="3"/>
        <v>--</v>
      </c>
    </row>
    <row r="9" spans="1:13" x14ac:dyDescent="0.2">
      <c r="A9" s="90"/>
      <c r="B9" s="91"/>
      <c r="C9" s="91"/>
      <c r="D9" s="92"/>
      <c r="E9" s="91"/>
      <c r="F9" s="91"/>
      <c r="G9" s="92"/>
      <c r="H9" s="91"/>
      <c r="I9" s="91"/>
      <c r="J9" s="92"/>
      <c r="K9" s="91"/>
      <c r="L9" s="91"/>
      <c r="M9" s="92"/>
    </row>
    <row r="10" spans="1:13" x14ac:dyDescent="0.2">
      <c r="A10" s="114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x14ac:dyDescent="0.2">
      <c r="A11" s="72"/>
      <c r="B11" s="73" t="s">
        <v>46</v>
      </c>
      <c r="C11" s="73" t="s">
        <v>47</v>
      </c>
      <c r="D11" s="73"/>
      <c r="E11" s="73" t="s">
        <v>46</v>
      </c>
      <c r="F11" s="73" t="s">
        <v>47</v>
      </c>
      <c r="G11" s="73"/>
      <c r="H11" s="73" t="s">
        <v>46</v>
      </c>
      <c r="I11" s="73" t="s">
        <v>47</v>
      </c>
      <c r="J11" s="74"/>
      <c r="K11" s="73" t="s">
        <v>46</v>
      </c>
      <c r="L11" s="73" t="s">
        <v>47</v>
      </c>
      <c r="M11" s="73"/>
    </row>
    <row r="12" spans="1:13" x14ac:dyDescent="0.2">
      <c r="A12" s="93"/>
      <c r="B12" s="76" t="s">
        <v>18</v>
      </c>
      <c r="C12" s="76" t="s">
        <v>18</v>
      </c>
      <c r="D12" s="72" t="s">
        <v>2</v>
      </c>
      <c r="E12" s="76" t="s">
        <v>0</v>
      </c>
      <c r="F12" s="76" t="s">
        <v>0</v>
      </c>
      <c r="G12" s="72" t="s">
        <v>2</v>
      </c>
      <c r="H12" s="76" t="s">
        <v>1</v>
      </c>
      <c r="I12" s="76" t="s">
        <v>1</v>
      </c>
      <c r="J12" s="72" t="s">
        <v>2</v>
      </c>
      <c r="K12" s="74" t="s">
        <v>17</v>
      </c>
      <c r="L12" s="74" t="s">
        <v>17</v>
      </c>
      <c r="M12" s="77" t="s">
        <v>2</v>
      </c>
    </row>
    <row r="13" spans="1:13" x14ac:dyDescent="0.2">
      <c r="A13" s="78" t="s">
        <v>7</v>
      </c>
      <c r="B13" s="94"/>
      <c r="C13" s="94"/>
      <c r="D13" s="94"/>
      <c r="E13" s="94"/>
      <c r="F13" s="94"/>
      <c r="G13" s="94"/>
      <c r="H13" s="94"/>
      <c r="I13" s="94"/>
      <c r="J13" s="95"/>
      <c r="K13" s="80"/>
      <c r="L13" s="80"/>
      <c r="M13" s="81"/>
    </row>
    <row r="14" spans="1:13" x14ac:dyDescent="0.2">
      <c r="A14" s="96" t="s">
        <v>19</v>
      </c>
      <c r="B14" s="97">
        <v>15</v>
      </c>
      <c r="C14" s="97">
        <v>11</v>
      </c>
      <c r="D14" s="83">
        <f>IF(C14&gt;0,(B14-C14)/C14,"--")</f>
        <v>0.36363636363636365</v>
      </c>
      <c r="E14" s="97">
        <v>9</v>
      </c>
      <c r="F14" s="97">
        <v>5</v>
      </c>
      <c r="G14" s="83">
        <f>IF(F14&gt;0,(E14-F14)/F14,"--")</f>
        <v>0.8</v>
      </c>
      <c r="H14" s="97">
        <v>0</v>
      </c>
      <c r="I14" s="97">
        <v>0</v>
      </c>
      <c r="J14" s="83" t="str">
        <f>IF(I14&gt;0,(H14-I14)/I14,"--")</f>
        <v>--</v>
      </c>
      <c r="K14" s="74">
        <v>0</v>
      </c>
      <c r="L14" s="74">
        <v>0</v>
      </c>
      <c r="M14" s="83" t="str">
        <f>IF(L14&gt;0,(K14-L14)/L14,"--")</f>
        <v>--</v>
      </c>
    </row>
    <row r="15" spans="1:13" x14ac:dyDescent="0.2">
      <c r="A15" s="96" t="s">
        <v>8</v>
      </c>
      <c r="B15" s="97">
        <v>954</v>
      </c>
      <c r="C15" s="97">
        <v>933</v>
      </c>
      <c r="D15" s="83">
        <f>IF(C15&gt;0,(B15-C15)/C15,"--")</f>
        <v>2.2508038585209004E-2</v>
      </c>
      <c r="E15" s="97">
        <v>608</v>
      </c>
      <c r="F15" s="97">
        <v>726</v>
      </c>
      <c r="G15" s="83">
        <f>IF(F15&gt;0,(E15-F15)/F15,"--")</f>
        <v>-0.16253443526170799</v>
      </c>
      <c r="H15" s="97">
        <v>4</v>
      </c>
      <c r="I15" s="97">
        <v>12</v>
      </c>
      <c r="J15" s="83">
        <f>IF(I15&gt;0,(H15-I15)/I15,"--")</f>
        <v>-0.66666666666666663</v>
      </c>
      <c r="K15" s="74">
        <v>0</v>
      </c>
      <c r="L15" s="74">
        <v>0</v>
      </c>
      <c r="M15" s="83" t="str">
        <f>IF(L15&gt;0,(K15-L15)/L15,"--")</f>
        <v>--</v>
      </c>
    </row>
    <row r="16" spans="1:13" x14ac:dyDescent="0.2">
      <c r="A16" s="96" t="s">
        <v>26</v>
      </c>
      <c r="B16" s="97">
        <v>237</v>
      </c>
      <c r="C16" s="97">
        <v>209</v>
      </c>
      <c r="D16" s="83">
        <f t="shared" ref="D16:D22" si="8">IF(C16&gt;0,(B16-C16)/C16,"--")</f>
        <v>0.13397129186602871</v>
      </c>
      <c r="E16" s="97">
        <v>85</v>
      </c>
      <c r="F16" s="97">
        <v>107</v>
      </c>
      <c r="G16" s="83">
        <f t="shared" ref="G16:G22" si="9">IF(F16&gt;0,(E16-F16)/F16,"--")</f>
        <v>-0.20560747663551401</v>
      </c>
      <c r="H16" s="97">
        <v>1</v>
      </c>
      <c r="I16" s="97">
        <v>3</v>
      </c>
      <c r="J16" s="83">
        <f t="shared" ref="J16:J22" si="10">IF(I16&gt;0,(H16-I16)/I16,"--")</f>
        <v>-0.66666666666666663</v>
      </c>
      <c r="K16" s="74">
        <v>0</v>
      </c>
      <c r="L16" s="74">
        <v>0</v>
      </c>
      <c r="M16" s="83" t="str">
        <f t="shared" ref="M16:M22" si="11">IF(L16&gt;0,(K16-L16)/L16,"--")</f>
        <v>--</v>
      </c>
    </row>
    <row r="17" spans="1:13" x14ac:dyDescent="0.2">
      <c r="A17" s="98" t="s">
        <v>20</v>
      </c>
      <c r="B17" s="97">
        <v>17</v>
      </c>
      <c r="C17" s="97">
        <v>25</v>
      </c>
      <c r="D17" s="83">
        <f t="shared" si="8"/>
        <v>-0.32</v>
      </c>
      <c r="E17" s="97">
        <v>12</v>
      </c>
      <c r="F17" s="97">
        <v>16</v>
      </c>
      <c r="G17" s="83">
        <f t="shared" si="9"/>
        <v>-0.25</v>
      </c>
      <c r="H17" s="97">
        <v>0</v>
      </c>
      <c r="I17" s="97">
        <v>1</v>
      </c>
      <c r="J17" s="83">
        <f t="shared" si="10"/>
        <v>-1</v>
      </c>
      <c r="K17" s="74">
        <v>0</v>
      </c>
      <c r="L17" s="77">
        <v>0</v>
      </c>
      <c r="M17" s="83" t="str">
        <f t="shared" si="11"/>
        <v>--</v>
      </c>
    </row>
    <row r="18" spans="1:13" x14ac:dyDescent="0.2">
      <c r="A18" s="98" t="s">
        <v>21</v>
      </c>
      <c r="B18" s="97">
        <v>740</v>
      </c>
      <c r="C18" s="97">
        <v>731</v>
      </c>
      <c r="D18" s="83">
        <f t="shared" si="8"/>
        <v>1.2311901504787962E-2</v>
      </c>
      <c r="E18" s="97">
        <v>480</v>
      </c>
      <c r="F18" s="97">
        <v>558</v>
      </c>
      <c r="G18" s="83">
        <f t="shared" si="9"/>
        <v>-0.13978494623655913</v>
      </c>
      <c r="H18" s="97">
        <v>23</v>
      </c>
      <c r="I18" s="97">
        <v>25</v>
      </c>
      <c r="J18" s="83">
        <f t="shared" si="10"/>
        <v>-0.08</v>
      </c>
      <c r="K18" s="74">
        <v>0</v>
      </c>
      <c r="L18" s="74">
        <v>0</v>
      </c>
      <c r="M18" s="83" t="str">
        <f t="shared" si="11"/>
        <v>--</v>
      </c>
    </row>
    <row r="19" spans="1:13" x14ac:dyDescent="0.2">
      <c r="A19" s="98" t="s">
        <v>22</v>
      </c>
      <c r="B19" s="97">
        <v>180</v>
      </c>
      <c r="C19" s="97">
        <v>134</v>
      </c>
      <c r="D19" s="83">
        <f t="shared" si="8"/>
        <v>0.34328358208955223</v>
      </c>
      <c r="E19" s="97">
        <v>106</v>
      </c>
      <c r="F19" s="97">
        <v>97</v>
      </c>
      <c r="G19" s="83">
        <f t="shared" si="9"/>
        <v>9.2783505154639179E-2</v>
      </c>
      <c r="H19" s="97">
        <v>2</v>
      </c>
      <c r="I19" s="97">
        <v>1</v>
      </c>
      <c r="J19" s="83">
        <f t="shared" si="10"/>
        <v>1</v>
      </c>
      <c r="K19" s="74">
        <v>0</v>
      </c>
      <c r="L19" s="74">
        <v>0</v>
      </c>
      <c r="M19" s="83" t="str">
        <f t="shared" si="11"/>
        <v>--</v>
      </c>
    </row>
    <row r="20" spans="1:13" x14ac:dyDescent="0.2">
      <c r="A20" s="98" t="s">
        <v>9</v>
      </c>
      <c r="B20" s="74">
        <v>352</v>
      </c>
      <c r="C20" s="74">
        <v>340</v>
      </c>
      <c r="D20" s="83">
        <f t="shared" si="8"/>
        <v>3.5294117647058823E-2</v>
      </c>
      <c r="E20" s="74">
        <v>154</v>
      </c>
      <c r="F20" s="74">
        <v>227</v>
      </c>
      <c r="G20" s="83">
        <f t="shared" si="9"/>
        <v>-0.32158590308370044</v>
      </c>
      <c r="H20" s="74">
        <v>1</v>
      </c>
      <c r="I20" s="74">
        <v>6</v>
      </c>
      <c r="J20" s="83">
        <f t="shared" si="10"/>
        <v>-0.83333333333333337</v>
      </c>
      <c r="K20" s="74">
        <v>0</v>
      </c>
      <c r="L20" s="74">
        <v>0</v>
      </c>
      <c r="M20" s="83" t="str">
        <f t="shared" si="11"/>
        <v>--</v>
      </c>
    </row>
    <row r="21" spans="1:13" x14ac:dyDescent="0.2">
      <c r="A21" s="98" t="s">
        <v>10</v>
      </c>
      <c r="B21" s="97">
        <v>146</v>
      </c>
      <c r="C21" s="97">
        <v>144</v>
      </c>
      <c r="D21" s="83">
        <f t="shared" si="8"/>
        <v>1.3888888888888888E-2</v>
      </c>
      <c r="E21" s="97">
        <v>51</v>
      </c>
      <c r="F21" s="97">
        <v>51</v>
      </c>
      <c r="G21" s="83">
        <f t="shared" si="9"/>
        <v>0</v>
      </c>
      <c r="H21" s="97">
        <v>1</v>
      </c>
      <c r="I21" s="97">
        <v>5</v>
      </c>
      <c r="J21" s="83">
        <f t="shared" si="10"/>
        <v>-0.8</v>
      </c>
      <c r="K21" s="74">
        <v>0</v>
      </c>
      <c r="L21" s="74">
        <v>0</v>
      </c>
      <c r="M21" s="83" t="str">
        <f t="shared" si="11"/>
        <v>--</v>
      </c>
    </row>
    <row r="22" spans="1:13" x14ac:dyDescent="0.2">
      <c r="A22" s="98" t="s">
        <v>24</v>
      </c>
      <c r="B22" s="97">
        <v>28</v>
      </c>
      <c r="C22" s="97">
        <v>38</v>
      </c>
      <c r="D22" s="83">
        <f t="shared" si="8"/>
        <v>-0.26315789473684209</v>
      </c>
      <c r="E22" s="97">
        <v>9</v>
      </c>
      <c r="F22" s="97">
        <v>23</v>
      </c>
      <c r="G22" s="83">
        <f t="shared" si="9"/>
        <v>-0.60869565217391308</v>
      </c>
      <c r="H22" s="97">
        <v>0</v>
      </c>
      <c r="I22" s="97">
        <v>1</v>
      </c>
      <c r="J22" s="83">
        <f t="shared" si="10"/>
        <v>-1</v>
      </c>
      <c r="K22" s="74">
        <v>0</v>
      </c>
      <c r="L22" s="74">
        <v>0</v>
      </c>
      <c r="M22" s="83" t="str">
        <f t="shared" si="11"/>
        <v>--</v>
      </c>
    </row>
    <row r="23" spans="1:13" x14ac:dyDescent="0.2">
      <c r="A23" s="99" t="s">
        <v>13</v>
      </c>
      <c r="B23" s="100"/>
      <c r="C23" s="100"/>
      <c r="D23" s="100"/>
      <c r="E23" s="100"/>
      <c r="F23" s="100"/>
      <c r="G23" s="100"/>
      <c r="H23" s="100"/>
      <c r="I23" s="100"/>
      <c r="J23" s="101"/>
      <c r="K23" s="80"/>
      <c r="L23" s="80"/>
      <c r="M23" s="81"/>
    </row>
    <row r="24" spans="1:13" x14ac:dyDescent="0.2">
      <c r="A24" s="77" t="s">
        <v>12</v>
      </c>
      <c r="B24" s="102">
        <v>1406</v>
      </c>
      <c r="C24" s="102">
        <v>1354</v>
      </c>
      <c r="D24" s="83">
        <f t="shared" ref="D24:D25" si="12">IF(C24&gt;0,(B24-C24)/C24,"--")</f>
        <v>3.8404726735598228E-2</v>
      </c>
      <c r="E24" s="74">
        <v>799</v>
      </c>
      <c r="F24" s="74">
        <v>973</v>
      </c>
      <c r="G24" s="83">
        <f t="shared" ref="G24:G25" si="13">IF(F24&gt;0,(E24-F24)/F24,"--")</f>
        <v>-0.17882836587872558</v>
      </c>
      <c r="H24" s="74">
        <v>7</v>
      </c>
      <c r="I24" s="74">
        <v>27</v>
      </c>
      <c r="J24" s="83">
        <f t="shared" ref="J24:J25" si="14">IF(I24&gt;0,(H24-I24)/I24,"--")</f>
        <v>-0.7407407407407407</v>
      </c>
      <c r="K24" s="74">
        <v>0</v>
      </c>
      <c r="L24" s="74">
        <v>0</v>
      </c>
      <c r="M24" s="83" t="str">
        <f t="shared" ref="M24:M25" si="15">IF(L24&gt;0,(K24-L24)/L24,"--")</f>
        <v>--</v>
      </c>
    </row>
    <row r="25" spans="1:13" x14ac:dyDescent="0.2">
      <c r="A25" s="77" t="s">
        <v>11</v>
      </c>
      <c r="B25" s="102">
        <v>1263</v>
      </c>
      <c r="C25" s="102">
        <v>1211</v>
      </c>
      <c r="D25" s="83">
        <f t="shared" si="12"/>
        <v>4.2939719240297276E-2</v>
      </c>
      <c r="E25" s="74">
        <v>715</v>
      </c>
      <c r="F25" s="74">
        <v>837</v>
      </c>
      <c r="G25" s="83">
        <f t="shared" si="13"/>
        <v>-0.14575866188769415</v>
      </c>
      <c r="H25" s="74">
        <v>25</v>
      </c>
      <c r="I25" s="74">
        <v>27</v>
      </c>
      <c r="J25" s="83">
        <f t="shared" si="14"/>
        <v>-7.407407407407407E-2</v>
      </c>
      <c r="K25" s="74">
        <v>0</v>
      </c>
      <c r="L25" s="74">
        <v>0</v>
      </c>
      <c r="M25" s="83" t="str">
        <f t="shared" si="15"/>
        <v>--</v>
      </c>
    </row>
    <row r="26" spans="1:13" x14ac:dyDescent="0.2">
      <c r="A26" s="78" t="s">
        <v>23</v>
      </c>
      <c r="B26" s="100"/>
      <c r="C26" s="100"/>
      <c r="D26" s="100"/>
      <c r="E26" s="100"/>
      <c r="F26" s="100"/>
      <c r="G26" s="100"/>
      <c r="H26" s="100"/>
      <c r="I26" s="100"/>
      <c r="J26" s="101"/>
      <c r="K26" s="80"/>
      <c r="L26" s="80"/>
      <c r="M26" s="81"/>
    </row>
    <row r="27" spans="1:13" x14ac:dyDescent="0.2">
      <c r="A27" s="77" t="s">
        <v>14</v>
      </c>
      <c r="B27" s="102">
        <v>2248</v>
      </c>
      <c r="C27" s="102">
        <v>2211</v>
      </c>
      <c r="D27" s="83">
        <f t="shared" ref="D27:D29" si="16">IF(C27&gt;0,(B27-C27)/C27,"--")</f>
        <v>1.6734509271822705E-2</v>
      </c>
      <c r="E27" s="102">
        <v>1340</v>
      </c>
      <c r="F27" s="102">
        <v>1630</v>
      </c>
      <c r="G27" s="83">
        <f t="shared" ref="G27:G29" si="17">IF(F27&gt;0,(E27-F27)/F27,"--")</f>
        <v>-0.17791411042944785</v>
      </c>
      <c r="H27" s="74">
        <v>29</v>
      </c>
      <c r="I27" s="74">
        <v>48</v>
      </c>
      <c r="J27" s="83">
        <f t="shared" ref="J27:J29" si="18">IF(I27&gt;0,(H27-I27)/I27,"--")</f>
        <v>-0.39583333333333331</v>
      </c>
      <c r="K27" s="74">
        <v>0</v>
      </c>
      <c r="L27" s="74">
        <v>0</v>
      </c>
      <c r="M27" s="83" t="str">
        <f t="shared" ref="M27:M29" si="19">IF(L27&gt;0,(K27-L27)/L27,"--")</f>
        <v>--</v>
      </c>
    </row>
    <row r="28" spans="1:13" x14ac:dyDescent="0.2">
      <c r="A28" s="77" t="s">
        <v>15</v>
      </c>
      <c r="B28" s="74">
        <v>275</v>
      </c>
      <c r="C28" s="74">
        <v>210</v>
      </c>
      <c r="D28" s="83">
        <f t="shared" si="16"/>
        <v>0.30952380952380953</v>
      </c>
      <c r="E28" s="74">
        <v>123</v>
      </c>
      <c r="F28" s="74">
        <v>129</v>
      </c>
      <c r="G28" s="83">
        <f t="shared" si="17"/>
        <v>-4.6511627906976744E-2</v>
      </c>
      <c r="H28" s="74">
        <v>2</v>
      </c>
      <c r="I28" s="74">
        <v>1</v>
      </c>
      <c r="J28" s="83">
        <f t="shared" si="18"/>
        <v>1</v>
      </c>
      <c r="K28" s="74">
        <v>0</v>
      </c>
      <c r="L28" s="74">
        <v>0</v>
      </c>
      <c r="M28" s="83" t="str">
        <f t="shared" si="19"/>
        <v>--</v>
      </c>
    </row>
    <row r="29" spans="1:13" x14ac:dyDescent="0.2">
      <c r="A29" s="77" t="s">
        <v>10</v>
      </c>
      <c r="B29" s="74">
        <v>146</v>
      </c>
      <c r="C29" s="74">
        <v>144</v>
      </c>
      <c r="D29" s="83">
        <f t="shared" si="16"/>
        <v>1.3888888888888888E-2</v>
      </c>
      <c r="E29" s="74">
        <v>51</v>
      </c>
      <c r="F29" s="74">
        <v>51</v>
      </c>
      <c r="G29" s="83">
        <f t="shared" si="17"/>
        <v>0</v>
      </c>
      <c r="H29" s="74">
        <v>1</v>
      </c>
      <c r="I29" s="74">
        <v>5</v>
      </c>
      <c r="J29" s="83">
        <f t="shared" si="18"/>
        <v>-0.8</v>
      </c>
      <c r="K29" s="74">
        <v>0</v>
      </c>
      <c r="L29" s="74">
        <v>0</v>
      </c>
      <c r="M29" s="83" t="str">
        <f t="shared" si="19"/>
        <v>--</v>
      </c>
    </row>
    <row r="30" spans="1:13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1:13" x14ac:dyDescent="0.2">
      <c r="A31" s="114" t="s">
        <v>25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3" x14ac:dyDescent="0.2">
      <c r="A32" s="72"/>
      <c r="B32" s="73" t="s">
        <v>46</v>
      </c>
      <c r="C32" s="73" t="s">
        <v>47</v>
      </c>
      <c r="D32" s="73"/>
      <c r="E32" s="73" t="s">
        <v>46</v>
      </c>
      <c r="F32" s="73" t="s">
        <v>47</v>
      </c>
      <c r="G32" s="73"/>
      <c r="H32" s="73" t="s">
        <v>46</v>
      </c>
      <c r="I32" s="73" t="s">
        <v>47</v>
      </c>
      <c r="J32" s="74"/>
      <c r="K32" s="73" t="s">
        <v>46</v>
      </c>
      <c r="L32" s="73" t="s">
        <v>47</v>
      </c>
      <c r="M32" s="73"/>
    </row>
    <row r="33" spans="1:13" x14ac:dyDescent="0.2">
      <c r="A33" s="93"/>
      <c r="B33" s="76" t="s">
        <v>18</v>
      </c>
      <c r="C33" s="76" t="s">
        <v>18</v>
      </c>
      <c r="D33" s="72" t="s">
        <v>2</v>
      </c>
      <c r="E33" s="76" t="s">
        <v>0</v>
      </c>
      <c r="F33" s="76" t="s">
        <v>0</v>
      </c>
      <c r="G33" s="72" t="s">
        <v>2</v>
      </c>
      <c r="H33" s="76" t="s">
        <v>1</v>
      </c>
      <c r="I33" s="76" t="s">
        <v>1</v>
      </c>
      <c r="J33" s="72" t="s">
        <v>2</v>
      </c>
      <c r="K33" s="74" t="s">
        <v>17</v>
      </c>
      <c r="L33" s="74" t="s">
        <v>17</v>
      </c>
      <c r="M33" s="77" t="s">
        <v>2</v>
      </c>
    </row>
    <row r="34" spans="1:13" x14ac:dyDescent="0.2">
      <c r="A34" s="78" t="s">
        <v>7</v>
      </c>
      <c r="B34" s="94"/>
      <c r="C34" s="94"/>
      <c r="D34" s="94"/>
      <c r="E34" s="94"/>
      <c r="F34" s="94"/>
      <c r="G34" s="94"/>
      <c r="H34" s="94"/>
      <c r="I34" s="94"/>
      <c r="J34" s="95"/>
      <c r="K34" s="80"/>
      <c r="L34" s="80"/>
      <c r="M34" s="81"/>
    </row>
    <row r="35" spans="1:13" x14ac:dyDescent="0.2">
      <c r="A35" s="96" t="s">
        <v>19</v>
      </c>
      <c r="B35" s="97">
        <v>1</v>
      </c>
      <c r="C35" s="97">
        <v>4</v>
      </c>
      <c r="D35" s="83">
        <f>IF(C35&gt;0,(B35-C35)/C35,"--")</f>
        <v>-0.75</v>
      </c>
      <c r="E35" s="97">
        <v>0</v>
      </c>
      <c r="F35" s="97">
        <v>0</v>
      </c>
      <c r="G35" s="83" t="str">
        <f>IF(F35&gt;0,(E35-F35)/F35,"--")</f>
        <v>--</v>
      </c>
      <c r="H35" s="97">
        <v>0</v>
      </c>
      <c r="I35" s="97">
        <v>0</v>
      </c>
      <c r="J35" s="83" t="str">
        <f>IF(I35&gt;0,(H35-I35)/I35,"--")</f>
        <v>--</v>
      </c>
      <c r="K35" s="74">
        <v>0</v>
      </c>
      <c r="L35" s="74">
        <v>0</v>
      </c>
      <c r="M35" s="83" t="str">
        <f>IF(L35&gt;0,(K35-L35)/L35,"--")</f>
        <v>--</v>
      </c>
    </row>
    <row r="36" spans="1:13" x14ac:dyDescent="0.2">
      <c r="A36" s="96" t="s">
        <v>8</v>
      </c>
      <c r="B36" s="97">
        <v>61</v>
      </c>
      <c r="C36" s="97">
        <v>85</v>
      </c>
      <c r="D36" s="83">
        <f>IF(C36&gt;0,(B36-C36)/C36,"--")</f>
        <v>-0.28235294117647058</v>
      </c>
      <c r="E36" s="97">
        <v>0</v>
      </c>
      <c r="F36" s="97">
        <v>2</v>
      </c>
      <c r="G36" s="83">
        <f>IF(F36&gt;0,(E36-F36)/F36,"--")</f>
        <v>-1</v>
      </c>
      <c r="H36" s="97">
        <v>0</v>
      </c>
      <c r="I36" s="97">
        <v>2</v>
      </c>
      <c r="J36" s="83">
        <f>IF(I36&gt;0,(H36-I36)/I36,"--")</f>
        <v>-1</v>
      </c>
      <c r="K36" s="74">
        <v>0</v>
      </c>
      <c r="L36" s="74">
        <v>0</v>
      </c>
      <c r="M36" s="83" t="str">
        <f>IF(L36&gt;0,(K36-L36)/L36,"--")</f>
        <v>--</v>
      </c>
    </row>
    <row r="37" spans="1:13" x14ac:dyDescent="0.2">
      <c r="A37" s="96" t="s">
        <v>26</v>
      </c>
      <c r="B37" s="97">
        <v>22</v>
      </c>
      <c r="C37" s="97">
        <v>27</v>
      </c>
      <c r="D37" s="83">
        <f t="shared" ref="D37:D43" si="20">IF(C37&gt;0,(B37-C37)/C37,"--")</f>
        <v>-0.18518518518518517</v>
      </c>
      <c r="E37" s="97">
        <v>0</v>
      </c>
      <c r="F37" s="97">
        <v>1</v>
      </c>
      <c r="G37" s="83">
        <f t="shared" ref="G37:G43" si="21">IF(F37&gt;0,(E37-F37)/F37,"--")</f>
        <v>-1</v>
      </c>
      <c r="H37" s="97">
        <v>0</v>
      </c>
      <c r="I37" s="97">
        <v>1</v>
      </c>
      <c r="J37" s="83">
        <f t="shared" ref="J37:J43" si="22">IF(I37&gt;0,(H37-I37)/I37,"--")</f>
        <v>-1</v>
      </c>
      <c r="K37" s="74">
        <v>0</v>
      </c>
      <c r="L37" s="74">
        <v>0</v>
      </c>
      <c r="M37" s="83" t="str">
        <f t="shared" ref="M37:M50" si="23">IF(L37&gt;0,(K37-L37)/L37,"--")</f>
        <v>--</v>
      </c>
    </row>
    <row r="38" spans="1:13" x14ac:dyDescent="0.2">
      <c r="A38" s="98" t="s">
        <v>20</v>
      </c>
      <c r="B38" s="97">
        <v>1</v>
      </c>
      <c r="C38" s="97">
        <v>4</v>
      </c>
      <c r="D38" s="83">
        <f t="shared" si="20"/>
        <v>-0.75</v>
      </c>
      <c r="E38" s="97">
        <v>0</v>
      </c>
      <c r="F38" s="97">
        <v>0</v>
      </c>
      <c r="G38" s="83" t="str">
        <f t="shared" si="21"/>
        <v>--</v>
      </c>
      <c r="H38" s="97">
        <v>0</v>
      </c>
      <c r="I38" s="97">
        <v>0</v>
      </c>
      <c r="J38" s="83" t="str">
        <f t="shared" si="22"/>
        <v>--</v>
      </c>
      <c r="K38" s="77">
        <v>0</v>
      </c>
      <c r="L38" s="77">
        <v>0</v>
      </c>
      <c r="M38" s="83" t="str">
        <f t="shared" si="23"/>
        <v>--</v>
      </c>
    </row>
    <row r="39" spans="1:13" x14ac:dyDescent="0.2">
      <c r="A39" s="98" t="s">
        <v>21</v>
      </c>
      <c r="B39" s="97">
        <v>148</v>
      </c>
      <c r="C39" s="97">
        <v>193</v>
      </c>
      <c r="D39" s="83">
        <f t="shared" si="20"/>
        <v>-0.23316062176165803</v>
      </c>
      <c r="E39" s="97">
        <v>2</v>
      </c>
      <c r="F39" s="97">
        <v>27</v>
      </c>
      <c r="G39" s="83">
        <f t="shared" si="21"/>
        <v>-0.92592592592592593</v>
      </c>
      <c r="H39" s="97">
        <v>0</v>
      </c>
      <c r="I39" s="97">
        <v>18</v>
      </c>
      <c r="J39" s="83">
        <f t="shared" si="22"/>
        <v>-1</v>
      </c>
      <c r="K39" s="74">
        <v>0</v>
      </c>
      <c r="L39" s="74">
        <v>0</v>
      </c>
      <c r="M39" s="83" t="str">
        <f t="shared" si="23"/>
        <v>--</v>
      </c>
    </row>
    <row r="40" spans="1:13" x14ac:dyDescent="0.2">
      <c r="A40" s="98" t="s">
        <v>22</v>
      </c>
      <c r="B40" s="97">
        <v>13</v>
      </c>
      <c r="C40" s="97">
        <v>18</v>
      </c>
      <c r="D40" s="83">
        <f t="shared" si="20"/>
        <v>-0.27777777777777779</v>
      </c>
      <c r="E40" s="97">
        <v>0</v>
      </c>
      <c r="F40" s="97">
        <v>1</v>
      </c>
      <c r="G40" s="83">
        <f t="shared" si="21"/>
        <v>-1</v>
      </c>
      <c r="H40" s="97">
        <v>0</v>
      </c>
      <c r="I40" s="97">
        <v>1</v>
      </c>
      <c r="J40" s="83">
        <f t="shared" si="22"/>
        <v>-1</v>
      </c>
      <c r="K40" s="74">
        <v>0</v>
      </c>
      <c r="L40" s="74">
        <v>0</v>
      </c>
      <c r="M40" s="83" t="str">
        <f t="shared" si="23"/>
        <v>--</v>
      </c>
    </row>
    <row r="41" spans="1:13" x14ac:dyDescent="0.2">
      <c r="A41" s="98" t="s">
        <v>9</v>
      </c>
      <c r="B41" s="74">
        <v>28</v>
      </c>
      <c r="C41" s="74">
        <v>29</v>
      </c>
      <c r="D41" s="83">
        <f t="shared" si="20"/>
        <v>-3.4482758620689655E-2</v>
      </c>
      <c r="E41" s="74">
        <v>0</v>
      </c>
      <c r="F41" s="74">
        <v>1</v>
      </c>
      <c r="G41" s="83">
        <f t="shared" si="21"/>
        <v>-1</v>
      </c>
      <c r="H41" s="74">
        <v>0</v>
      </c>
      <c r="I41" s="74">
        <v>0</v>
      </c>
      <c r="J41" s="83" t="str">
        <f t="shared" si="22"/>
        <v>--</v>
      </c>
      <c r="K41" s="74">
        <v>0</v>
      </c>
      <c r="L41" s="74">
        <v>0</v>
      </c>
      <c r="M41" s="83" t="str">
        <f t="shared" si="23"/>
        <v>--</v>
      </c>
    </row>
    <row r="42" spans="1:13" x14ac:dyDescent="0.2">
      <c r="A42" s="98" t="s">
        <v>10</v>
      </c>
      <c r="B42" s="97">
        <v>117</v>
      </c>
      <c r="C42" s="97">
        <v>92</v>
      </c>
      <c r="D42" s="83">
        <f t="shared" si="20"/>
        <v>0.27173913043478259</v>
      </c>
      <c r="E42" s="74">
        <v>1</v>
      </c>
      <c r="F42" s="74">
        <v>2</v>
      </c>
      <c r="G42" s="83">
        <f t="shared" si="21"/>
        <v>-0.5</v>
      </c>
      <c r="H42" s="74">
        <v>0</v>
      </c>
      <c r="I42" s="74">
        <v>0</v>
      </c>
      <c r="J42" s="83" t="str">
        <f t="shared" si="22"/>
        <v>--</v>
      </c>
      <c r="K42" s="74">
        <v>0</v>
      </c>
      <c r="L42" s="74">
        <v>0</v>
      </c>
      <c r="M42" s="83" t="str">
        <f t="shared" si="23"/>
        <v>--</v>
      </c>
    </row>
    <row r="43" spans="1:13" x14ac:dyDescent="0.2">
      <c r="A43" s="98" t="s">
        <v>24</v>
      </c>
      <c r="B43" s="97">
        <v>9</v>
      </c>
      <c r="C43" s="97">
        <v>13</v>
      </c>
      <c r="D43" s="83">
        <f t="shared" si="20"/>
        <v>-0.30769230769230771</v>
      </c>
      <c r="E43" s="74">
        <v>0</v>
      </c>
      <c r="F43" s="74">
        <v>0</v>
      </c>
      <c r="G43" s="83" t="str">
        <f t="shared" si="21"/>
        <v>--</v>
      </c>
      <c r="H43" s="74">
        <v>0</v>
      </c>
      <c r="I43" s="74">
        <v>0</v>
      </c>
      <c r="J43" s="83" t="str">
        <f t="shared" si="22"/>
        <v>--</v>
      </c>
      <c r="K43" s="74">
        <v>0</v>
      </c>
      <c r="L43" s="74">
        <v>0</v>
      </c>
      <c r="M43" s="83" t="str">
        <f t="shared" si="23"/>
        <v>--</v>
      </c>
    </row>
    <row r="44" spans="1:13" x14ac:dyDescent="0.2">
      <c r="A44" s="99" t="s">
        <v>13</v>
      </c>
      <c r="B44" s="100"/>
      <c r="C44" s="100"/>
      <c r="D44" s="100"/>
      <c r="E44" s="100"/>
      <c r="F44" s="100"/>
      <c r="G44" s="100"/>
      <c r="H44" s="100"/>
      <c r="I44" s="100"/>
      <c r="J44" s="101"/>
      <c r="K44" s="80"/>
      <c r="L44" s="80"/>
      <c r="M44" s="81"/>
    </row>
    <row r="45" spans="1:13" x14ac:dyDescent="0.2">
      <c r="A45" s="77" t="s">
        <v>12</v>
      </c>
      <c r="B45" s="97">
        <v>200</v>
      </c>
      <c r="C45" s="97">
        <v>235</v>
      </c>
      <c r="D45" s="83">
        <f t="shared" ref="D45:D46" si="24">IF(C45&gt;0,(B45-C45)/C45,"--")</f>
        <v>-0.14893617021276595</v>
      </c>
      <c r="E45" s="74">
        <v>2</v>
      </c>
      <c r="F45" s="74">
        <v>28</v>
      </c>
      <c r="G45" s="83">
        <f t="shared" ref="G45:G46" si="25">IF(F45&gt;0,(E45-F45)/F45,"--")</f>
        <v>-0.9285714285714286</v>
      </c>
      <c r="H45" s="74">
        <v>0</v>
      </c>
      <c r="I45" s="74">
        <v>17</v>
      </c>
      <c r="J45" s="83">
        <f t="shared" ref="J45:J46" si="26">IF(I45&gt;0,(H45-I45)/I45,"--")</f>
        <v>-1</v>
      </c>
      <c r="K45" s="74">
        <v>0</v>
      </c>
      <c r="L45" s="74">
        <v>0</v>
      </c>
      <c r="M45" s="83" t="str">
        <f t="shared" si="23"/>
        <v>--</v>
      </c>
    </row>
    <row r="46" spans="1:13" x14ac:dyDescent="0.2">
      <c r="A46" s="77" t="s">
        <v>11</v>
      </c>
      <c r="B46" s="97">
        <v>200</v>
      </c>
      <c r="C46" s="97">
        <v>230</v>
      </c>
      <c r="D46" s="83">
        <f t="shared" si="24"/>
        <v>-0.13043478260869565</v>
      </c>
      <c r="E46" s="74">
        <v>1</v>
      </c>
      <c r="F46" s="74">
        <v>6</v>
      </c>
      <c r="G46" s="83">
        <f t="shared" si="25"/>
        <v>-0.83333333333333337</v>
      </c>
      <c r="H46" s="74">
        <v>0</v>
      </c>
      <c r="I46" s="74">
        <v>5</v>
      </c>
      <c r="J46" s="83">
        <f t="shared" si="26"/>
        <v>-1</v>
      </c>
      <c r="K46" s="74">
        <v>0</v>
      </c>
      <c r="L46" s="74">
        <v>0</v>
      </c>
      <c r="M46" s="83" t="str">
        <f t="shared" si="23"/>
        <v>--</v>
      </c>
    </row>
    <row r="47" spans="1:13" x14ac:dyDescent="0.2">
      <c r="A47" s="104" t="s">
        <v>23</v>
      </c>
      <c r="B47" s="100"/>
      <c r="C47" s="100"/>
      <c r="D47" s="100"/>
      <c r="E47" s="100"/>
      <c r="F47" s="100"/>
      <c r="G47" s="100"/>
      <c r="H47" s="100"/>
      <c r="I47" s="100"/>
      <c r="J47" s="101"/>
      <c r="K47" s="80"/>
      <c r="L47" s="80"/>
      <c r="M47" s="81"/>
    </row>
    <row r="48" spans="1:13" x14ac:dyDescent="0.2">
      <c r="A48" s="77" t="s">
        <v>14</v>
      </c>
      <c r="B48" s="102">
        <v>245</v>
      </c>
      <c r="C48" s="102">
        <v>328</v>
      </c>
      <c r="D48" s="83">
        <f t="shared" ref="D48:D50" si="27">IF(C48&gt;0,(B48-C48)/C48,"--")</f>
        <v>-0.25304878048780488</v>
      </c>
      <c r="E48" s="74">
        <v>1</v>
      </c>
      <c r="F48" s="74">
        <v>29</v>
      </c>
      <c r="G48" s="83">
        <f t="shared" ref="G48:G50" si="28">IF(F48&gt;0,(E48-F48)/F48,"--")</f>
        <v>-0.96551724137931039</v>
      </c>
      <c r="H48" s="74">
        <v>0</v>
      </c>
      <c r="I48" s="74">
        <v>21</v>
      </c>
      <c r="J48" s="83">
        <f t="shared" ref="J48:J50" si="29">IF(I48&gt;0,(H48-I48)/I48,"--")</f>
        <v>-1</v>
      </c>
      <c r="K48" s="74">
        <v>0</v>
      </c>
      <c r="L48" s="74">
        <v>0</v>
      </c>
      <c r="M48" s="83" t="str">
        <f t="shared" si="23"/>
        <v>--</v>
      </c>
    </row>
    <row r="49" spans="1:13" x14ac:dyDescent="0.2">
      <c r="A49" s="77" t="s">
        <v>15</v>
      </c>
      <c r="B49" s="74">
        <v>38</v>
      </c>
      <c r="C49" s="74">
        <v>45</v>
      </c>
      <c r="D49" s="83">
        <f t="shared" si="27"/>
        <v>-0.15555555555555556</v>
      </c>
      <c r="E49" s="74">
        <v>1</v>
      </c>
      <c r="F49" s="74">
        <v>3</v>
      </c>
      <c r="G49" s="83">
        <f t="shared" si="28"/>
        <v>-0.66666666666666663</v>
      </c>
      <c r="H49" s="74">
        <v>0</v>
      </c>
      <c r="I49" s="74">
        <v>1</v>
      </c>
      <c r="J49" s="83">
        <f t="shared" si="29"/>
        <v>-1</v>
      </c>
      <c r="K49" s="74">
        <v>0</v>
      </c>
      <c r="L49" s="74">
        <v>0</v>
      </c>
      <c r="M49" s="83" t="str">
        <f t="shared" si="23"/>
        <v>--</v>
      </c>
    </row>
    <row r="50" spans="1:13" x14ac:dyDescent="0.2">
      <c r="A50" s="77" t="s">
        <v>10</v>
      </c>
      <c r="B50" s="74">
        <v>117</v>
      </c>
      <c r="C50" s="74">
        <v>92</v>
      </c>
      <c r="D50" s="83">
        <f t="shared" si="27"/>
        <v>0.27173913043478259</v>
      </c>
      <c r="E50" s="74">
        <v>1</v>
      </c>
      <c r="F50" s="74">
        <v>2</v>
      </c>
      <c r="G50" s="83">
        <f t="shared" si="28"/>
        <v>-0.5</v>
      </c>
      <c r="H50" s="74">
        <v>0</v>
      </c>
      <c r="I50" s="74">
        <v>0</v>
      </c>
      <c r="J50" s="83" t="str">
        <f t="shared" si="29"/>
        <v>--</v>
      </c>
      <c r="K50" s="74">
        <v>0</v>
      </c>
      <c r="L50" s="74">
        <v>0</v>
      </c>
      <c r="M50" s="83" t="str">
        <f t="shared" si="23"/>
        <v>--</v>
      </c>
    </row>
    <row r="51" spans="1:13" s="108" customFormat="1" ht="17.25" customHeight="1" x14ac:dyDescent="0.2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7"/>
      <c r="L51" s="107"/>
      <c r="M51" s="107"/>
    </row>
  </sheetData>
  <mergeCells count="2">
    <mergeCell ref="A10:M10"/>
    <mergeCell ref="A31:M31"/>
  </mergeCells>
  <pageMargins left="0.25" right="0.25" top="0.59791666666666665" bottom="0.75" header="0.3" footer="0.3"/>
  <pageSetup scale="80" fitToHeight="0" orientation="landscape" r:id="rId1"/>
  <headerFooter differentFirst="1" alignWithMargins="0">
    <oddHeader>&amp;C&amp;"Arial,Bold"&amp;14Autumn 2013 UW Bothell ICORA Enrollment Report</oddHeader>
    <firstHeader>&amp;C&amp;"Arial,Bold"&amp;14Autumn 2016 UW Bothell ICORA Admissions Report (February Numbers)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Layout" zoomScaleNormal="100" workbookViewId="0"/>
  </sheetViews>
  <sheetFormatPr defaultRowHeight="12.75" x14ac:dyDescent="0.2"/>
  <cols>
    <col min="1" max="1" width="29.5703125" style="71" customWidth="1"/>
    <col min="2" max="2" width="12.140625" style="71" customWidth="1"/>
    <col min="3" max="3" width="11.5703125" style="71" bestFit="1" customWidth="1"/>
    <col min="4" max="4" width="9.5703125" style="71" bestFit="1" customWidth="1"/>
    <col min="5" max="5" width="12.140625" style="71" customWidth="1"/>
    <col min="6" max="6" width="17.85546875" style="71" bestFit="1" customWidth="1"/>
    <col min="7" max="7" width="9.5703125" style="71" bestFit="1" customWidth="1"/>
    <col min="8" max="8" width="12" style="71" customWidth="1"/>
    <col min="9" max="9" width="12.5703125" style="71" customWidth="1"/>
    <col min="10" max="10" width="10" style="71" bestFit="1" customWidth="1"/>
    <col min="11" max="11" width="12.28515625" style="71" customWidth="1"/>
    <col min="12" max="12" width="11.5703125" style="71" bestFit="1" customWidth="1"/>
    <col min="13" max="13" width="9.5703125" style="71" bestFit="1" customWidth="1"/>
    <col min="14" max="16384" width="9.140625" style="71"/>
  </cols>
  <sheetData>
    <row r="1" spans="1:13" x14ac:dyDescent="0.2">
      <c r="A1" s="68" t="s">
        <v>16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">
      <c r="A2" s="72"/>
      <c r="B2" s="73" t="s">
        <v>46</v>
      </c>
      <c r="C2" s="73" t="s">
        <v>47</v>
      </c>
      <c r="D2" s="73"/>
      <c r="E2" s="73" t="s">
        <v>46</v>
      </c>
      <c r="F2" s="73" t="s">
        <v>47</v>
      </c>
      <c r="G2" s="73"/>
      <c r="H2" s="73" t="s">
        <v>46</v>
      </c>
      <c r="I2" s="73" t="s">
        <v>47</v>
      </c>
      <c r="J2" s="74"/>
      <c r="K2" s="73" t="s">
        <v>46</v>
      </c>
      <c r="L2" s="73" t="s">
        <v>47</v>
      </c>
      <c r="M2" s="73"/>
    </row>
    <row r="3" spans="1:13" x14ac:dyDescent="0.2">
      <c r="A3" s="75"/>
      <c r="B3" s="76" t="s">
        <v>18</v>
      </c>
      <c r="C3" s="76" t="s">
        <v>18</v>
      </c>
      <c r="D3" s="72" t="s">
        <v>2</v>
      </c>
      <c r="E3" s="76" t="s">
        <v>0</v>
      </c>
      <c r="F3" s="76" t="s">
        <v>0</v>
      </c>
      <c r="G3" s="72" t="s">
        <v>2</v>
      </c>
      <c r="H3" s="76" t="s">
        <v>1</v>
      </c>
      <c r="I3" s="76" t="s">
        <v>1</v>
      </c>
      <c r="J3" s="72" t="s">
        <v>2</v>
      </c>
      <c r="K3" s="74" t="s">
        <v>17</v>
      </c>
      <c r="L3" s="74" t="s">
        <v>17</v>
      </c>
      <c r="M3" s="77" t="s">
        <v>2</v>
      </c>
    </row>
    <row r="4" spans="1:13" x14ac:dyDescent="0.2">
      <c r="A4" s="78" t="s">
        <v>6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80"/>
      <c r="M4" s="81"/>
    </row>
    <row r="5" spans="1:13" x14ac:dyDescent="0.2">
      <c r="A5" s="74" t="s">
        <v>3</v>
      </c>
      <c r="B5" s="82">
        <v>43461</v>
      </c>
      <c r="C5" s="82">
        <v>36737</v>
      </c>
      <c r="D5" s="83">
        <f t="shared" ref="D5:D8" si="0">IF(C5&gt;0,(B5-C5)/C5,"--")</f>
        <v>0.18303073195960476</v>
      </c>
      <c r="E5" s="74">
        <v>0</v>
      </c>
      <c r="F5" s="74">
        <v>0</v>
      </c>
      <c r="G5" s="83" t="str">
        <f t="shared" ref="G5:G6" si="1">IF(F5&gt;0,(E5-F5)/F5,"--")</f>
        <v>--</v>
      </c>
      <c r="H5" s="74">
        <v>0</v>
      </c>
      <c r="I5" s="74">
        <v>0</v>
      </c>
      <c r="J5" s="83" t="str">
        <f t="shared" ref="J5:J6" si="2">IF(I5&gt;0,(H5-I5)/I5,"--")</f>
        <v>--</v>
      </c>
      <c r="K5" s="74">
        <v>0</v>
      </c>
      <c r="L5" s="74">
        <v>0</v>
      </c>
      <c r="M5" s="83" t="str">
        <f t="shared" ref="M5:M8" si="3">IF(L5&gt;0,(K5-L5)/L5,"--")</f>
        <v>--</v>
      </c>
    </row>
    <row r="6" spans="1:13" x14ac:dyDescent="0.2">
      <c r="A6" s="74" t="s">
        <v>4</v>
      </c>
      <c r="B6" s="82">
        <v>5124</v>
      </c>
      <c r="C6" s="82">
        <v>5300</v>
      </c>
      <c r="D6" s="83">
        <f t="shared" si="0"/>
        <v>-3.3207547169811322E-2</v>
      </c>
      <c r="E6" s="74">
        <v>0</v>
      </c>
      <c r="F6" s="74">
        <v>0</v>
      </c>
      <c r="G6" s="83" t="str">
        <f t="shared" si="1"/>
        <v>--</v>
      </c>
      <c r="H6" s="74">
        <v>0</v>
      </c>
      <c r="I6" s="74">
        <v>0</v>
      </c>
      <c r="J6" s="83" t="str">
        <f t="shared" si="2"/>
        <v>--</v>
      </c>
      <c r="K6" s="74">
        <v>0</v>
      </c>
      <c r="L6" s="74">
        <v>0</v>
      </c>
      <c r="M6" s="83" t="str">
        <f t="shared" si="3"/>
        <v>--</v>
      </c>
    </row>
    <row r="7" spans="1:13" x14ac:dyDescent="0.2">
      <c r="A7" s="84"/>
      <c r="B7" s="85"/>
      <c r="C7" s="85"/>
      <c r="D7" s="85"/>
      <c r="E7" s="86"/>
      <c r="F7" s="85"/>
      <c r="G7" s="85"/>
      <c r="H7" s="86"/>
      <c r="I7" s="85"/>
      <c r="J7" s="85"/>
      <c r="K7" s="87"/>
      <c r="L7" s="87"/>
      <c r="M7" s="81"/>
    </row>
    <row r="8" spans="1:13" x14ac:dyDescent="0.2">
      <c r="A8" s="88" t="s">
        <v>5</v>
      </c>
      <c r="B8" s="89">
        <f>SUM(B5:B6)</f>
        <v>48585</v>
      </c>
      <c r="C8" s="89">
        <f>SUM(C5:C6)</f>
        <v>42037</v>
      </c>
      <c r="D8" s="83">
        <f t="shared" si="0"/>
        <v>0.15576753812117897</v>
      </c>
      <c r="E8" s="89">
        <f t="shared" ref="E8:F8" si="4">SUM(E5:E6)</f>
        <v>0</v>
      </c>
      <c r="F8" s="89">
        <f t="shared" si="4"/>
        <v>0</v>
      </c>
      <c r="G8" s="83" t="str">
        <f t="shared" ref="G8" si="5">IF(F8&gt;0,(E8-F8)/F8,"--")</f>
        <v>--</v>
      </c>
      <c r="H8" s="89">
        <f t="shared" ref="H8:I8" si="6">SUM(H5:H6)</f>
        <v>0</v>
      </c>
      <c r="I8" s="89">
        <f t="shared" si="6"/>
        <v>0</v>
      </c>
      <c r="J8" s="83" t="str">
        <f t="shared" ref="J8" si="7">IF(I8&gt;0,(H8-I8)/I8,"--")</f>
        <v>--</v>
      </c>
      <c r="K8" s="74">
        <f>IF(ISNUMBER(K5),SUM(K5:K6),K6)</f>
        <v>0</v>
      </c>
      <c r="L8" s="74">
        <f>IF(ISNUMBER(L5),SUM(L5:L6),L6)</f>
        <v>0</v>
      </c>
      <c r="M8" s="83" t="str">
        <f t="shared" si="3"/>
        <v>--</v>
      </c>
    </row>
    <row r="9" spans="1:13" x14ac:dyDescent="0.2">
      <c r="A9" s="90"/>
      <c r="B9" s="91"/>
      <c r="C9" s="91"/>
      <c r="D9" s="92"/>
      <c r="E9" s="91"/>
      <c r="F9" s="91"/>
      <c r="G9" s="92"/>
      <c r="H9" s="91"/>
      <c r="I9" s="91"/>
      <c r="J9" s="92"/>
      <c r="K9" s="91"/>
      <c r="L9" s="91"/>
      <c r="M9" s="92"/>
    </row>
    <row r="10" spans="1:13" x14ac:dyDescent="0.2">
      <c r="A10" s="114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x14ac:dyDescent="0.2">
      <c r="A11" s="72"/>
      <c r="B11" s="73" t="s">
        <v>46</v>
      </c>
      <c r="C11" s="73" t="s">
        <v>47</v>
      </c>
      <c r="D11" s="73"/>
      <c r="E11" s="73" t="s">
        <v>46</v>
      </c>
      <c r="F11" s="73" t="s">
        <v>47</v>
      </c>
      <c r="G11" s="73"/>
      <c r="H11" s="73" t="s">
        <v>46</v>
      </c>
      <c r="I11" s="73" t="s">
        <v>47</v>
      </c>
      <c r="J11" s="74"/>
      <c r="K11" s="73" t="s">
        <v>46</v>
      </c>
      <c r="L11" s="73" t="s">
        <v>47</v>
      </c>
      <c r="M11" s="73"/>
    </row>
    <row r="12" spans="1:13" x14ac:dyDescent="0.2">
      <c r="A12" s="93"/>
      <c r="B12" s="76" t="s">
        <v>18</v>
      </c>
      <c r="C12" s="76" t="s">
        <v>18</v>
      </c>
      <c r="D12" s="72" t="s">
        <v>2</v>
      </c>
      <c r="E12" s="76" t="s">
        <v>0</v>
      </c>
      <c r="F12" s="76" t="s">
        <v>0</v>
      </c>
      <c r="G12" s="72" t="s">
        <v>2</v>
      </c>
      <c r="H12" s="76" t="s">
        <v>1</v>
      </c>
      <c r="I12" s="76" t="s">
        <v>1</v>
      </c>
      <c r="J12" s="72" t="s">
        <v>2</v>
      </c>
      <c r="K12" s="74" t="s">
        <v>17</v>
      </c>
      <c r="L12" s="74" t="s">
        <v>17</v>
      </c>
      <c r="M12" s="77" t="s">
        <v>2</v>
      </c>
    </row>
    <row r="13" spans="1:13" x14ac:dyDescent="0.2">
      <c r="A13" s="78" t="s">
        <v>7</v>
      </c>
      <c r="B13" s="94"/>
      <c r="C13" s="94"/>
      <c r="D13" s="94"/>
      <c r="E13" s="94"/>
      <c r="F13" s="94"/>
      <c r="G13" s="94"/>
      <c r="H13" s="94"/>
      <c r="I13" s="94"/>
      <c r="J13" s="95"/>
      <c r="K13" s="80"/>
      <c r="L13" s="80"/>
      <c r="M13" s="81"/>
    </row>
    <row r="14" spans="1:13" x14ac:dyDescent="0.2">
      <c r="A14" s="96" t="s">
        <v>19</v>
      </c>
      <c r="B14" s="97">
        <v>134</v>
      </c>
      <c r="C14" s="97">
        <v>136</v>
      </c>
      <c r="D14" s="83">
        <f>IF(C14&gt;0,(B14-C14)/C14,"--")</f>
        <v>-1.4705882352941176E-2</v>
      </c>
      <c r="E14" s="97">
        <v>0</v>
      </c>
      <c r="F14" s="97">
        <v>0</v>
      </c>
      <c r="G14" s="83" t="str">
        <f>IF(F14&gt;0,(E14-F14)/F14,"--")</f>
        <v>--</v>
      </c>
      <c r="H14" s="97">
        <v>0</v>
      </c>
      <c r="I14" s="97">
        <v>0</v>
      </c>
      <c r="J14" s="83" t="str">
        <f>IF(I14&gt;0,(H14-I14)/I14,"--")</f>
        <v>--</v>
      </c>
      <c r="K14" s="74">
        <v>0</v>
      </c>
      <c r="L14" s="74">
        <v>0</v>
      </c>
      <c r="M14" s="83" t="str">
        <f>IF(L14&gt;0,(K14-L14)/L14,"--")</f>
        <v>--</v>
      </c>
    </row>
    <row r="15" spans="1:13" x14ac:dyDescent="0.2">
      <c r="A15" s="96" t="s">
        <v>8</v>
      </c>
      <c r="B15" s="97">
        <v>8428</v>
      </c>
      <c r="C15" s="97">
        <v>7014</v>
      </c>
      <c r="D15" s="83">
        <f>IF(C15&gt;0,(B15-C15)/C15,"--")</f>
        <v>0.20159680638722555</v>
      </c>
      <c r="E15" s="97">
        <v>0</v>
      </c>
      <c r="F15" s="97">
        <v>0</v>
      </c>
      <c r="G15" s="83" t="str">
        <f>IF(F15&gt;0,(E15-F15)/F15,"--")</f>
        <v>--</v>
      </c>
      <c r="H15" s="97">
        <v>0</v>
      </c>
      <c r="I15" s="97">
        <v>0</v>
      </c>
      <c r="J15" s="83" t="str">
        <f>IF(I15&gt;0,(H15-I15)/I15,"--")</f>
        <v>--</v>
      </c>
      <c r="K15" s="74">
        <v>0</v>
      </c>
      <c r="L15" s="74">
        <v>0</v>
      </c>
      <c r="M15" s="83" t="str">
        <f>IF(L15&gt;0,(K15-L15)/L15,"--")</f>
        <v>--</v>
      </c>
    </row>
    <row r="16" spans="1:13" x14ac:dyDescent="0.2">
      <c r="A16" s="96" t="s">
        <v>26</v>
      </c>
      <c r="B16" s="97">
        <v>976</v>
      </c>
      <c r="C16" s="97">
        <v>834</v>
      </c>
      <c r="D16" s="83">
        <f t="shared" ref="D16:D22" si="8">IF(C16&gt;0,(B16-C16)/C16,"--")</f>
        <v>0.17026378896882494</v>
      </c>
      <c r="E16" s="97">
        <v>0</v>
      </c>
      <c r="F16" s="97">
        <v>0</v>
      </c>
      <c r="G16" s="83" t="str">
        <f t="shared" ref="G16:G22" si="9">IF(F16&gt;0,(E16-F16)/F16,"--")</f>
        <v>--</v>
      </c>
      <c r="H16" s="97">
        <v>0</v>
      </c>
      <c r="I16" s="97">
        <v>0</v>
      </c>
      <c r="J16" s="83" t="str">
        <f t="shared" ref="J16:J22" si="10">IF(I16&gt;0,(H16-I16)/I16,"--")</f>
        <v>--</v>
      </c>
      <c r="K16" s="74">
        <v>0</v>
      </c>
      <c r="L16" s="74">
        <v>0</v>
      </c>
      <c r="M16" s="83" t="str">
        <f t="shared" ref="M16:M22" si="11">IF(L16&gt;0,(K16-L16)/L16,"--")</f>
        <v>--</v>
      </c>
    </row>
    <row r="17" spans="1:13" x14ac:dyDescent="0.2">
      <c r="A17" s="98" t="s">
        <v>20</v>
      </c>
      <c r="B17" s="97">
        <v>137</v>
      </c>
      <c r="C17" s="97">
        <v>110</v>
      </c>
      <c r="D17" s="83">
        <f t="shared" si="8"/>
        <v>0.24545454545454545</v>
      </c>
      <c r="E17" s="97">
        <v>0</v>
      </c>
      <c r="F17" s="97">
        <v>0</v>
      </c>
      <c r="G17" s="83" t="str">
        <f t="shared" si="9"/>
        <v>--</v>
      </c>
      <c r="H17" s="97">
        <v>0</v>
      </c>
      <c r="I17" s="97">
        <v>0</v>
      </c>
      <c r="J17" s="83" t="str">
        <f t="shared" si="10"/>
        <v>--</v>
      </c>
      <c r="K17" s="74">
        <v>0</v>
      </c>
      <c r="L17" s="77">
        <v>0</v>
      </c>
      <c r="M17" s="83" t="str">
        <f t="shared" si="11"/>
        <v>--</v>
      </c>
    </row>
    <row r="18" spans="1:13" x14ac:dyDescent="0.2">
      <c r="A18" s="98" t="s">
        <v>21</v>
      </c>
      <c r="B18" s="97">
        <v>15624</v>
      </c>
      <c r="C18" s="97">
        <v>13784</v>
      </c>
      <c r="D18" s="83">
        <f t="shared" si="8"/>
        <v>0.1334881021474173</v>
      </c>
      <c r="E18" s="97">
        <v>0</v>
      </c>
      <c r="F18" s="97">
        <v>0</v>
      </c>
      <c r="G18" s="83" t="str">
        <f t="shared" si="9"/>
        <v>--</v>
      </c>
      <c r="H18" s="97">
        <v>0</v>
      </c>
      <c r="I18" s="97">
        <v>0</v>
      </c>
      <c r="J18" s="83" t="str">
        <f t="shared" si="10"/>
        <v>--</v>
      </c>
      <c r="K18" s="74">
        <v>0</v>
      </c>
      <c r="L18" s="74">
        <v>0</v>
      </c>
      <c r="M18" s="83" t="str">
        <f t="shared" si="11"/>
        <v>--</v>
      </c>
    </row>
    <row r="19" spans="1:13" x14ac:dyDescent="0.2">
      <c r="A19" s="98" t="s">
        <v>22</v>
      </c>
      <c r="B19" s="97">
        <v>2694</v>
      </c>
      <c r="C19" s="97">
        <v>2190</v>
      </c>
      <c r="D19" s="83">
        <f t="shared" si="8"/>
        <v>0.23013698630136986</v>
      </c>
      <c r="E19" s="97">
        <v>0</v>
      </c>
      <c r="F19" s="97">
        <v>0</v>
      </c>
      <c r="G19" s="83" t="str">
        <f t="shared" si="9"/>
        <v>--</v>
      </c>
      <c r="H19" s="97">
        <v>0</v>
      </c>
      <c r="I19" s="97">
        <v>0</v>
      </c>
      <c r="J19" s="83" t="str">
        <f t="shared" si="10"/>
        <v>--</v>
      </c>
      <c r="K19" s="74">
        <v>0</v>
      </c>
      <c r="L19" s="74">
        <v>0</v>
      </c>
      <c r="M19" s="83" t="str">
        <f t="shared" si="11"/>
        <v>--</v>
      </c>
    </row>
    <row r="20" spans="1:13" x14ac:dyDescent="0.2">
      <c r="A20" s="98" t="s">
        <v>9</v>
      </c>
      <c r="B20" s="74">
        <v>4145</v>
      </c>
      <c r="C20" s="74">
        <v>3311</v>
      </c>
      <c r="D20" s="83">
        <f t="shared" si="8"/>
        <v>0.25188764723648444</v>
      </c>
      <c r="E20" s="74">
        <v>0</v>
      </c>
      <c r="F20" s="74">
        <v>0</v>
      </c>
      <c r="G20" s="83" t="str">
        <f t="shared" si="9"/>
        <v>--</v>
      </c>
      <c r="H20" s="74">
        <v>0</v>
      </c>
      <c r="I20" s="74">
        <v>0</v>
      </c>
      <c r="J20" s="83" t="str">
        <f t="shared" si="10"/>
        <v>--</v>
      </c>
      <c r="K20" s="74">
        <v>0</v>
      </c>
      <c r="L20" s="74">
        <v>0</v>
      </c>
      <c r="M20" s="83" t="str">
        <f t="shared" si="11"/>
        <v>--</v>
      </c>
    </row>
    <row r="21" spans="1:13" x14ac:dyDescent="0.2">
      <c r="A21" s="98" t="s">
        <v>10</v>
      </c>
      <c r="B21" s="97">
        <v>10785</v>
      </c>
      <c r="C21" s="97">
        <v>8911</v>
      </c>
      <c r="D21" s="83">
        <f t="shared" si="8"/>
        <v>0.21030187408820558</v>
      </c>
      <c r="E21" s="97">
        <v>0</v>
      </c>
      <c r="F21" s="97">
        <v>0</v>
      </c>
      <c r="G21" s="83" t="str">
        <f t="shared" si="9"/>
        <v>--</v>
      </c>
      <c r="H21" s="97">
        <v>0</v>
      </c>
      <c r="I21" s="97">
        <v>0</v>
      </c>
      <c r="J21" s="83" t="str">
        <f t="shared" si="10"/>
        <v>--</v>
      </c>
      <c r="K21" s="74">
        <v>0</v>
      </c>
      <c r="L21" s="74">
        <v>0</v>
      </c>
      <c r="M21" s="83" t="str">
        <f t="shared" si="11"/>
        <v>--</v>
      </c>
    </row>
    <row r="22" spans="1:13" x14ac:dyDescent="0.2">
      <c r="A22" s="98" t="s">
        <v>24</v>
      </c>
      <c r="B22" s="97">
        <v>538</v>
      </c>
      <c r="C22" s="97">
        <v>447</v>
      </c>
      <c r="D22" s="83">
        <f t="shared" si="8"/>
        <v>0.20357941834451901</v>
      </c>
      <c r="E22" s="97">
        <v>0</v>
      </c>
      <c r="F22" s="97">
        <v>0</v>
      </c>
      <c r="G22" s="83" t="str">
        <f t="shared" si="9"/>
        <v>--</v>
      </c>
      <c r="H22" s="97">
        <v>0</v>
      </c>
      <c r="I22" s="97">
        <v>0</v>
      </c>
      <c r="J22" s="83" t="str">
        <f t="shared" si="10"/>
        <v>--</v>
      </c>
      <c r="K22" s="74">
        <v>0</v>
      </c>
      <c r="L22" s="74">
        <v>0</v>
      </c>
      <c r="M22" s="83" t="str">
        <f t="shared" si="11"/>
        <v>--</v>
      </c>
    </row>
    <row r="23" spans="1:13" x14ac:dyDescent="0.2">
      <c r="A23" s="99" t="s">
        <v>13</v>
      </c>
      <c r="B23" s="100"/>
      <c r="C23" s="100"/>
      <c r="D23" s="100"/>
      <c r="E23" s="100"/>
      <c r="F23" s="100"/>
      <c r="G23" s="100"/>
      <c r="H23" s="100"/>
      <c r="I23" s="100"/>
      <c r="J23" s="101"/>
      <c r="K23" s="80"/>
      <c r="L23" s="80"/>
      <c r="M23" s="81"/>
    </row>
    <row r="24" spans="1:13" x14ac:dyDescent="0.2">
      <c r="A24" s="77" t="s">
        <v>12</v>
      </c>
      <c r="B24" s="102">
        <v>23781</v>
      </c>
      <c r="C24" s="102">
        <v>19726</v>
      </c>
      <c r="D24" s="83">
        <f t="shared" ref="D24:D25" si="12">IF(C24&gt;0,(B24-C24)/C24,"--")</f>
        <v>0.20556625773091353</v>
      </c>
      <c r="E24" s="74">
        <v>0</v>
      </c>
      <c r="F24" s="74">
        <v>0</v>
      </c>
      <c r="G24" s="83" t="str">
        <f t="shared" ref="G24:G25" si="13">IF(F24&gt;0,(E24-F24)/F24,"--")</f>
        <v>--</v>
      </c>
      <c r="H24" s="74">
        <v>0</v>
      </c>
      <c r="I24" s="74">
        <v>0</v>
      </c>
      <c r="J24" s="83" t="str">
        <f t="shared" ref="J24:J25" si="14">IF(I24&gt;0,(H24-I24)/I24,"--")</f>
        <v>--</v>
      </c>
      <c r="K24" s="74">
        <v>0</v>
      </c>
      <c r="L24" s="74">
        <v>0</v>
      </c>
      <c r="M24" s="83" t="str">
        <f t="shared" ref="M24:M25" si="15">IF(L24&gt;0,(K24-L24)/L24,"--")</f>
        <v>--</v>
      </c>
    </row>
    <row r="25" spans="1:13" x14ac:dyDescent="0.2">
      <c r="A25" s="77" t="s">
        <v>11</v>
      </c>
      <c r="B25" s="102">
        <v>19680</v>
      </c>
      <c r="C25" s="102">
        <v>17011</v>
      </c>
      <c r="D25" s="83">
        <f t="shared" si="12"/>
        <v>0.15689847745576391</v>
      </c>
      <c r="E25" s="74">
        <v>0</v>
      </c>
      <c r="F25" s="74">
        <v>0</v>
      </c>
      <c r="G25" s="83" t="str">
        <f t="shared" si="13"/>
        <v>--</v>
      </c>
      <c r="H25" s="74">
        <v>0</v>
      </c>
      <c r="I25" s="74">
        <v>0</v>
      </c>
      <c r="J25" s="83" t="str">
        <f t="shared" si="14"/>
        <v>--</v>
      </c>
      <c r="K25" s="74">
        <v>0</v>
      </c>
      <c r="L25" s="74">
        <v>0</v>
      </c>
      <c r="M25" s="83" t="str">
        <f t="shared" si="15"/>
        <v>--</v>
      </c>
    </row>
    <row r="26" spans="1:13" x14ac:dyDescent="0.2">
      <c r="A26" s="78" t="s">
        <v>23</v>
      </c>
      <c r="B26" s="100"/>
      <c r="C26" s="100"/>
      <c r="D26" s="100"/>
      <c r="E26" s="100"/>
      <c r="F26" s="100"/>
      <c r="G26" s="100"/>
      <c r="H26" s="100"/>
      <c r="I26" s="100"/>
      <c r="J26" s="101"/>
      <c r="K26" s="80"/>
      <c r="L26" s="80"/>
      <c r="M26" s="81"/>
    </row>
    <row r="27" spans="1:13" x14ac:dyDescent="0.2">
      <c r="A27" s="77" t="s">
        <v>14</v>
      </c>
      <c r="B27" s="102">
        <v>11775</v>
      </c>
      <c r="C27" s="102">
        <v>11211</v>
      </c>
      <c r="D27" s="83">
        <f t="shared" ref="D27:D29" si="16">IF(C27&gt;0,(B27-C27)/C27,"--")</f>
        <v>5.0307733476050311E-2</v>
      </c>
      <c r="E27" s="102">
        <v>0</v>
      </c>
      <c r="F27" s="102">
        <v>0</v>
      </c>
      <c r="G27" s="83" t="str">
        <f t="shared" ref="G27:G29" si="17">IF(F27&gt;0,(E27-F27)/F27,"--")</f>
        <v>--</v>
      </c>
      <c r="H27" s="74">
        <v>0</v>
      </c>
      <c r="I27" s="74">
        <v>0</v>
      </c>
      <c r="J27" s="83" t="str">
        <f t="shared" ref="J27:J29" si="18">IF(I27&gt;0,(H27-I27)/I27,"--")</f>
        <v>--</v>
      </c>
      <c r="K27" s="74">
        <v>0</v>
      </c>
      <c r="L27" s="74">
        <v>0</v>
      </c>
      <c r="M27" s="83" t="str">
        <f t="shared" ref="M27:M29" si="19">IF(L27&gt;0,(K27-L27)/L27,"--")</f>
        <v>--</v>
      </c>
    </row>
    <row r="28" spans="1:13" x14ac:dyDescent="0.2">
      <c r="A28" s="77" t="s">
        <v>15</v>
      </c>
      <c r="B28" s="74">
        <v>20901</v>
      </c>
      <c r="C28" s="74">
        <v>16615</v>
      </c>
      <c r="D28" s="83">
        <f t="shared" si="16"/>
        <v>0.25795967499247668</v>
      </c>
      <c r="E28" s="74">
        <v>0</v>
      </c>
      <c r="F28" s="74">
        <v>0</v>
      </c>
      <c r="G28" s="83" t="str">
        <f t="shared" si="17"/>
        <v>--</v>
      </c>
      <c r="H28" s="74">
        <v>0</v>
      </c>
      <c r="I28" s="74">
        <v>0</v>
      </c>
      <c r="J28" s="83" t="str">
        <f t="shared" si="18"/>
        <v>--</v>
      </c>
      <c r="K28" s="74">
        <v>0</v>
      </c>
      <c r="L28" s="74">
        <v>0</v>
      </c>
      <c r="M28" s="83" t="str">
        <f t="shared" si="19"/>
        <v>--</v>
      </c>
    </row>
    <row r="29" spans="1:13" x14ac:dyDescent="0.2">
      <c r="A29" s="77" t="s">
        <v>10</v>
      </c>
      <c r="B29" s="74">
        <v>10785</v>
      </c>
      <c r="C29" s="74">
        <v>8911</v>
      </c>
      <c r="D29" s="83">
        <f t="shared" si="16"/>
        <v>0.21030187408820558</v>
      </c>
      <c r="E29" s="74">
        <v>0</v>
      </c>
      <c r="F29" s="74">
        <v>0</v>
      </c>
      <c r="G29" s="83" t="str">
        <f t="shared" si="17"/>
        <v>--</v>
      </c>
      <c r="H29" s="74">
        <v>0</v>
      </c>
      <c r="I29" s="74">
        <v>0</v>
      </c>
      <c r="J29" s="83" t="str">
        <f t="shared" si="18"/>
        <v>--</v>
      </c>
      <c r="K29" s="74">
        <v>0</v>
      </c>
      <c r="L29" s="74">
        <v>0</v>
      </c>
      <c r="M29" s="83" t="str">
        <f t="shared" si="19"/>
        <v>--</v>
      </c>
    </row>
    <row r="30" spans="1:13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1:13" x14ac:dyDescent="0.2">
      <c r="A31" s="114" t="s">
        <v>25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3" x14ac:dyDescent="0.2">
      <c r="A32" s="72"/>
      <c r="B32" s="73" t="s">
        <v>46</v>
      </c>
      <c r="C32" s="73" t="s">
        <v>47</v>
      </c>
      <c r="D32" s="73"/>
      <c r="E32" s="73" t="s">
        <v>46</v>
      </c>
      <c r="F32" s="73" t="s">
        <v>47</v>
      </c>
      <c r="G32" s="73"/>
      <c r="H32" s="73" t="s">
        <v>46</v>
      </c>
      <c r="I32" s="73" t="s">
        <v>47</v>
      </c>
      <c r="J32" s="74"/>
      <c r="K32" s="73" t="s">
        <v>46</v>
      </c>
      <c r="L32" s="73" t="s">
        <v>47</v>
      </c>
      <c r="M32" s="73"/>
    </row>
    <row r="33" spans="1:13" x14ac:dyDescent="0.2">
      <c r="A33" s="93"/>
      <c r="B33" s="76" t="s">
        <v>18</v>
      </c>
      <c r="C33" s="76" t="s">
        <v>18</v>
      </c>
      <c r="D33" s="72" t="s">
        <v>2</v>
      </c>
      <c r="E33" s="76" t="s">
        <v>0</v>
      </c>
      <c r="F33" s="76" t="s">
        <v>0</v>
      </c>
      <c r="G33" s="72" t="s">
        <v>2</v>
      </c>
      <c r="H33" s="76" t="s">
        <v>1</v>
      </c>
      <c r="I33" s="76" t="s">
        <v>1</v>
      </c>
      <c r="J33" s="72" t="s">
        <v>2</v>
      </c>
      <c r="K33" s="74" t="s">
        <v>17</v>
      </c>
      <c r="L33" s="74" t="s">
        <v>17</v>
      </c>
      <c r="M33" s="77" t="s">
        <v>2</v>
      </c>
    </row>
    <row r="34" spans="1:13" x14ac:dyDescent="0.2">
      <c r="A34" s="78" t="s">
        <v>7</v>
      </c>
      <c r="B34" s="94"/>
      <c r="C34" s="94"/>
      <c r="D34" s="94"/>
      <c r="E34" s="94"/>
      <c r="F34" s="94"/>
      <c r="G34" s="94"/>
      <c r="H34" s="94"/>
      <c r="I34" s="94"/>
      <c r="J34" s="95"/>
      <c r="K34" s="80"/>
      <c r="L34" s="80"/>
      <c r="M34" s="81"/>
    </row>
    <row r="35" spans="1:13" x14ac:dyDescent="0.2">
      <c r="A35" s="96" t="s">
        <v>19</v>
      </c>
      <c r="B35" s="97">
        <v>20</v>
      </c>
      <c r="C35" s="97">
        <v>21</v>
      </c>
      <c r="D35" s="83">
        <f>IF(C35&gt;0,(B35-C35)/C35,"--")</f>
        <v>-4.7619047619047616E-2</v>
      </c>
      <c r="E35" s="97">
        <v>0</v>
      </c>
      <c r="F35" s="97">
        <v>0</v>
      </c>
      <c r="G35" s="83" t="str">
        <f>IF(F35&gt;0,(E35-F35)/F35,"--")</f>
        <v>--</v>
      </c>
      <c r="H35" s="97">
        <v>0</v>
      </c>
      <c r="I35" s="97">
        <v>0</v>
      </c>
      <c r="J35" s="83" t="str">
        <f>IF(I35&gt;0,(H35-I35)/I35,"--")</f>
        <v>--</v>
      </c>
      <c r="K35" s="74">
        <v>0</v>
      </c>
      <c r="L35" s="74">
        <v>0</v>
      </c>
      <c r="M35" s="83" t="str">
        <f>IF(L35&gt;0,(K35-L35)/L35,"--")</f>
        <v>--</v>
      </c>
    </row>
    <row r="36" spans="1:13" x14ac:dyDescent="0.2">
      <c r="A36" s="96" t="s">
        <v>8</v>
      </c>
      <c r="B36" s="97">
        <v>750</v>
      </c>
      <c r="C36" s="97">
        <v>730</v>
      </c>
      <c r="D36" s="83">
        <f>IF(C36&gt;0,(B36-C36)/C36,"--")</f>
        <v>2.7397260273972601E-2</v>
      </c>
      <c r="E36" s="97">
        <v>0</v>
      </c>
      <c r="F36" s="97">
        <v>0</v>
      </c>
      <c r="G36" s="83" t="str">
        <f>IF(F36&gt;0,(E36-F36)/F36,"--")</f>
        <v>--</v>
      </c>
      <c r="H36" s="97">
        <v>0</v>
      </c>
      <c r="I36" s="97">
        <v>0</v>
      </c>
      <c r="J36" s="83" t="str">
        <f>IF(I36&gt;0,(H36-I36)/I36,"--")</f>
        <v>--</v>
      </c>
      <c r="K36" s="74">
        <v>0</v>
      </c>
      <c r="L36" s="74">
        <v>0</v>
      </c>
      <c r="M36" s="83" t="str">
        <f>IF(L36&gt;0,(K36-L36)/L36,"--")</f>
        <v>--</v>
      </c>
    </row>
    <row r="37" spans="1:13" x14ac:dyDescent="0.2">
      <c r="A37" s="96" t="s">
        <v>26</v>
      </c>
      <c r="B37" s="97">
        <v>199</v>
      </c>
      <c r="C37" s="97">
        <v>200</v>
      </c>
      <c r="D37" s="83">
        <f t="shared" ref="D37:D43" si="20">IF(C37&gt;0,(B37-C37)/C37,"--")</f>
        <v>-5.0000000000000001E-3</v>
      </c>
      <c r="E37" s="97">
        <v>0</v>
      </c>
      <c r="F37" s="97">
        <v>0</v>
      </c>
      <c r="G37" s="83" t="str">
        <f t="shared" ref="G37:G43" si="21">IF(F37&gt;0,(E37-F37)/F37,"--")</f>
        <v>--</v>
      </c>
      <c r="H37" s="97">
        <v>0</v>
      </c>
      <c r="I37" s="97">
        <v>0</v>
      </c>
      <c r="J37" s="83" t="str">
        <f t="shared" ref="J37:J43" si="22">IF(I37&gt;0,(H37-I37)/I37,"--")</f>
        <v>--</v>
      </c>
      <c r="K37" s="74">
        <v>0</v>
      </c>
      <c r="L37" s="74">
        <v>0</v>
      </c>
      <c r="M37" s="83" t="str">
        <f t="shared" ref="M37:M50" si="23">IF(L37&gt;0,(K37-L37)/L37,"--")</f>
        <v>--</v>
      </c>
    </row>
    <row r="38" spans="1:13" x14ac:dyDescent="0.2">
      <c r="A38" s="98" t="s">
        <v>20</v>
      </c>
      <c r="B38" s="97">
        <v>19</v>
      </c>
      <c r="C38" s="97">
        <v>21</v>
      </c>
      <c r="D38" s="83">
        <f t="shared" si="20"/>
        <v>-9.5238095238095233E-2</v>
      </c>
      <c r="E38" s="97">
        <v>0</v>
      </c>
      <c r="F38" s="97">
        <v>0</v>
      </c>
      <c r="G38" s="83" t="str">
        <f t="shared" si="21"/>
        <v>--</v>
      </c>
      <c r="H38" s="97">
        <v>0</v>
      </c>
      <c r="I38" s="97">
        <v>0</v>
      </c>
      <c r="J38" s="83" t="str">
        <f t="shared" si="22"/>
        <v>--</v>
      </c>
      <c r="K38" s="77">
        <v>0</v>
      </c>
      <c r="L38" s="77">
        <v>0</v>
      </c>
      <c r="M38" s="83" t="str">
        <f t="shared" si="23"/>
        <v>--</v>
      </c>
    </row>
    <row r="39" spans="1:13" x14ac:dyDescent="0.2">
      <c r="A39" s="98" t="s">
        <v>21</v>
      </c>
      <c r="B39" s="97">
        <v>1956</v>
      </c>
      <c r="C39" s="97">
        <v>2030</v>
      </c>
      <c r="D39" s="83">
        <f t="shared" si="20"/>
        <v>-3.6453201970443348E-2</v>
      </c>
      <c r="E39" s="97">
        <v>0</v>
      </c>
      <c r="F39" s="97">
        <v>0</v>
      </c>
      <c r="G39" s="83" t="str">
        <f t="shared" si="21"/>
        <v>--</v>
      </c>
      <c r="H39" s="97">
        <v>0</v>
      </c>
      <c r="I39" s="97">
        <v>0</v>
      </c>
      <c r="J39" s="83" t="str">
        <f t="shared" si="22"/>
        <v>--</v>
      </c>
      <c r="K39" s="74">
        <v>0</v>
      </c>
      <c r="L39" s="74">
        <v>0</v>
      </c>
      <c r="M39" s="83" t="str">
        <f t="shared" si="23"/>
        <v>--</v>
      </c>
    </row>
    <row r="40" spans="1:13" x14ac:dyDescent="0.2">
      <c r="A40" s="98" t="s">
        <v>22</v>
      </c>
      <c r="B40" s="97">
        <v>289</v>
      </c>
      <c r="C40" s="97">
        <v>249</v>
      </c>
      <c r="D40" s="83">
        <f t="shared" si="20"/>
        <v>0.1606425702811245</v>
      </c>
      <c r="E40" s="97">
        <v>0</v>
      </c>
      <c r="F40" s="97">
        <v>0</v>
      </c>
      <c r="G40" s="83" t="str">
        <f t="shared" si="21"/>
        <v>--</v>
      </c>
      <c r="H40" s="97">
        <v>0</v>
      </c>
      <c r="I40" s="97">
        <v>0</v>
      </c>
      <c r="J40" s="83" t="str">
        <f t="shared" si="22"/>
        <v>--</v>
      </c>
      <c r="K40" s="74">
        <v>0</v>
      </c>
      <c r="L40" s="74">
        <v>0</v>
      </c>
      <c r="M40" s="83" t="str">
        <f t="shared" si="23"/>
        <v>--</v>
      </c>
    </row>
    <row r="41" spans="1:13" x14ac:dyDescent="0.2">
      <c r="A41" s="98" t="s">
        <v>9</v>
      </c>
      <c r="B41" s="74">
        <v>434</v>
      </c>
      <c r="C41" s="74">
        <v>447</v>
      </c>
      <c r="D41" s="83">
        <f t="shared" si="20"/>
        <v>-2.9082774049217001E-2</v>
      </c>
      <c r="E41" s="74">
        <v>0</v>
      </c>
      <c r="F41" s="74">
        <v>0</v>
      </c>
      <c r="G41" s="83" t="str">
        <f t="shared" si="21"/>
        <v>--</v>
      </c>
      <c r="H41" s="74">
        <v>0</v>
      </c>
      <c r="I41" s="74">
        <v>0</v>
      </c>
      <c r="J41" s="83" t="str">
        <f t="shared" si="22"/>
        <v>--</v>
      </c>
      <c r="K41" s="74">
        <v>0</v>
      </c>
      <c r="L41" s="74">
        <v>0</v>
      </c>
      <c r="M41" s="83" t="str">
        <f t="shared" si="23"/>
        <v>--</v>
      </c>
    </row>
    <row r="42" spans="1:13" x14ac:dyDescent="0.2">
      <c r="A42" s="98" t="s">
        <v>10</v>
      </c>
      <c r="B42" s="97">
        <v>1374</v>
      </c>
      <c r="C42" s="97">
        <v>1522</v>
      </c>
      <c r="D42" s="83">
        <f t="shared" si="20"/>
        <v>-9.724047306176084E-2</v>
      </c>
      <c r="E42" s="74">
        <v>0</v>
      </c>
      <c r="F42" s="74">
        <v>0</v>
      </c>
      <c r="G42" s="83" t="str">
        <f t="shared" si="21"/>
        <v>--</v>
      </c>
      <c r="H42" s="74">
        <v>0</v>
      </c>
      <c r="I42" s="74">
        <v>0</v>
      </c>
      <c r="J42" s="83" t="str">
        <f t="shared" si="22"/>
        <v>--</v>
      </c>
      <c r="K42" s="74">
        <v>0</v>
      </c>
      <c r="L42" s="74">
        <v>0</v>
      </c>
      <c r="M42" s="83" t="str">
        <f t="shared" si="23"/>
        <v>--</v>
      </c>
    </row>
    <row r="43" spans="1:13" x14ac:dyDescent="0.2">
      <c r="A43" s="98" t="s">
        <v>24</v>
      </c>
      <c r="B43" s="97">
        <v>83</v>
      </c>
      <c r="C43" s="97">
        <v>80</v>
      </c>
      <c r="D43" s="83">
        <f t="shared" si="20"/>
        <v>3.7499999999999999E-2</v>
      </c>
      <c r="E43" s="74">
        <v>0</v>
      </c>
      <c r="F43" s="74">
        <v>0</v>
      </c>
      <c r="G43" s="83" t="str">
        <f t="shared" si="21"/>
        <v>--</v>
      </c>
      <c r="H43" s="74">
        <v>0</v>
      </c>
      <c r="I43" s="74">
        <v>0</v>
      </c>
      <c r="J43" s="83" t="str">
        <f t="shared" si="22"/>
        <v>--</v>
      </c>
      <c r="K43" s="74">
        <v>0</v>
      </c>
      <c r="L43" s="74">
        <v>0</v>
      </c>
      <c r="M43" s="83" t="str">
        <f t="shared" si="23"/>
        <v>--</v>
      </c>
    </row>
    <row r="44" spans="1:13" x14ac:dyDescent="0.2">
      <c r="A44" s="99" t="s">
        <v>13</v>
      </c>
      <c r="B44" s="100"/>
      <c r="C44" s="100"/>
      <c r="D44" s="100"/>
      <c r="E44" s="100"/>
      <c r="F44" s="100"/>
      <c r="G44" s="100"/>
      <c r="H44" s="100"/>
      <c r="I44" s="100"/>
      <c r="J44" s="101"/>
      <c r="K44" s="80"/>
      <c r="L44" s="80"/>
      <c r="M44" s="81"/>
    </row>
    <row r="45" spans="1:13" x14ac:dyDescent="0.2">
      <c r="A45" s="77" t="s">
        <v>12</v>
      </c>
      <c r="B45" s="97">
        <v>2572</v>
      </c>
      <c r="C45" s="97">
        <v>2664</v>
      </c>
      <c r="D45" s="83">
        <f t="shared" ref="D45:D46" si="24">IF(C45&gt;0,(B45-C45)/C45,"--")</f>
        <v>-3.4534534534534533E-2</v>
      </c>
      <c r="E45" s="74">
        <v>0</v>
      </c>
      <c r="F45" s="74">
        <v>0</v>
      </c>
      <c r="G45" s="83" t="str">
        <f t="shared" ref="G45:G46" si="25">IF(F45&gt;0,(E45-F45)/F45,"--")</f>
        <v>--</v>
      </c>
      <c r="H45" s="74">
        <v>0</v>
      </c>
      <c r="I45" s="74">
        <v>0</v>
      </c>
      <c r="J45" s="83" t="str">
        <f t="shared" ref="J45:J46" si="26">IF(I45&gt;0,(H45-I45)/I45,"--")</f>
        <v>--</v>
      </c>
      <c r="K45" s="74">
        <v>0</v>
      </c>
      <c r="L45" s="74">
        <v>0</v>
      </c>
      <c r="M45" s="83" t="str">
        <f t="shared" si="23"/>
        <v>--</v>
      </c>
    </row>
    <row r="46" spans="1:13" x14ac:dyDescent="0.2">
      <c r="A46" s="77" t="s">
        <v>11</v>
      </c>
      <c r="B46" s="97">
        <v>2552</v>
      </c>
      <c r="C46" s="97">
        <v>2636</v>
      </c>
      <c r="D46" s="83">
        <f t="shared" si="24"/>
        <v>-3.1866464339908952E-2</v>
      </c>
      <c r="E46" s="74">
        <v>0</v>
      </c>
      <c r="F46" s="74">
        <v>0</v>
      </c>
      <c r="G46" s="83" t="str">
        <f t="shared" si="25"/>
        <v>--</v>
      </c>
      <c r="H46" s="74">
        <v>0</v>
      </c>
      <c r="I46" s="74">
        <v>0</v>
      </c>
      <c r="J46" s="83" t="str">
        <f t="shared" si="26"/>
        <v>--</v>
      </c>
      <c r="K46" s="74">
        <v>0</v>
      </c>
      <c r="L46" s="74">
        <v>0</v>
      </c>
      <c r="M46" s="83" t="str">
        <f t="shared" si="23"/>
        <v>--</v>
      </c>
    </row>
    <row r="47" spans="1:13" x14ac:dyDescent="0.2">
      <c r="A47" s="104" t="s">
        <v>23</v>
      </c>
      <c r="B47" s="100"/>
      <c r="C47" s="100"/>
      <c r="D47" s="100"/>
      <c r="E47" s="100"/>
      <c r="F47" s="100"/>
      <c r="G47" s="100"/>
      <c r="H47" s="100"/>
      <c r="I47" s="100"/>
      <c r="J47" s="101"/>
      <c r="K47" s="80"/>
      <c r="L47" s="80"/>
      <c r="M47" s="81"/>
    </row>
    <row r="48" spans="1:13" x14ac:dyDescent="0.2">
      <c r="A48" s="77" t="s">
        <v>14</v>
      </c>
      <c r="B48" s="102">
        <v>2602</v>
      </c>
      <c r="C48" s="102">
        <v>2742</v>
      </c>
      <c r="D48" s="83">
        <f t="shared" ref="D48:D50" si="27">IF(C48&gt;0,(B48-C48)/C48,"--")</f>
        <v>-5.1057622173595912E-2</v>
      </c>
      <c r="E48" s="74">
        <v>0</v>
      </c>
      <c r="F48" s="74">
        <v>0</v>
      </c>
      <c r="G48" s="83" t="str">
        <f t="shared" ref="G48:G50" si="28">IF(F48&gt;0,(E48-F48)/F48,"--")</f>
        <v>--</v>
      </c>
      <c r="H48" s="74">
        <v>0</v>
      </c>
      <c r="I48" s="74">
        <v>0</v>
      </c>
      <c r="J48" s="83" t="str">
        <f t="shared" ref="J48:J50" si="29">IF(I48&gt;0,(H48-I48)/I48,"--")</f>
        <v>--</v>
      </c>
      <c r="K48" s="74">
        <v>0</v>
      </c>
      <c r="L48" s="74">
        <v>0</v>
      </c>
      <c r="M48" s="83" t="str">
        <f t="shared" si="23"/>
        <v>--</v>
      </c>
    </row>
    <row r="49" spans="1:13" x14ac:dyDescent="0.2">
      <c r="A49" s="77" t="s">
        <v>15</v>
      </c>
      <c r="B49" s="74">
        <v>1148</v>
      </c>
      <c r="C49" s="74">
        <v>1036</v>
      </c>
      <c r="D49" s="83">
        <f t="shared" si="27"/>
        <v>0.10810810810810811</v>
      </c>
      <c r="E49" s="74">
        <v>0</v>
      </c>
      <c r="F49" s="74">
        <v>0</v>
      </c>
      <c r="G49" s="83" t="str">
        <f t="shared" si="28"/>
        <v>--</v>
      </c>
      <c r="H49" s="74">
        <v>0</v>
      </c>
      <c r="I49" s="74">
        <v>0</v>
      </c>
      <c r="J49" s="83" t="str">
        <f t="shared" si="29"/>
        <v>--</v>
      </c>
      <c r="K49" s="74">
        <v>0</v>
      </c>
      <c r="L49" s="74">
        <v>0</v>
      </c>
      <c r="M49" s="83" t="str">
        <f t="shared" si="23"/>
        <v>--</v>
      </c>
    </row>
    <row r="50" spans="1:13" x14ac:dyDescent="0.2">
      <c r="A50" s="77" t="s">
        <v>10</v>
      </c>
      <c r="B50" s="74">
        <v>1374</v>
      </c>
      <c r="C50" s="74">
        <v>1522</v>
      </c>
      <c r="D50" s="83">
        <f t="shared" si="27"/>
        <v>-9.724047306176084E-2</v>
      </c>
      <c r="E50" s="74">
        <v>0</v>
      </c>
      <c r="F50" s="74">
        <v>0</v>
      </c>
      <c r="G50" s="83" t="str">
        <f t="shared" si="28"/>
        <v>--</v>
      </c>
      <c r="H50" s="74">
        <v>0</v>
      </c>
      <c r="I50" s="74">
        <v>0</v>
      </c>
      <c r="J50" s="83" t="str">
        <f t="shared" si="29"/>
        <v>--</v>
      </c>
      <c r="K50" s="74">
        <v>0</v>
      </c>
      <c r="L50" s="74">
        <v>0</v>
      </c>
      <c r="M50" s="83" t="str">
        <f t="shared" si="23"/>
        <v>--</v>
      </c>
    </row>
    <row r="51" spans="1:13" x14ac:dyDescent="0.2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7"/>
      <c r="L51" s="107"/>
      <c r="M51" s="107"/>
    </row>
  </sheetData>
  <mergeCells count="2">
    <mergeCell ref="A10:M10"/>
    <mergeCell ref="A31:M31"/>
  </mergeCells>
  <pageMargins left="0.25" right="0.25" top="0.58937499999999998" bottom="0.75" header="0.3" footer="0.3"/>
  <pageSetup scale="80" fitToHeight="0" orientation="landscape" r:id="rId1"/>
  <headerFooter differentOddEven="1">
    <oddHeader>&amp;C&amp;"Arial,Bold"&amp;14Autumn 2016 UW Seattle ICORA Admissions Report (February Numbers)</oddHeader>
    <evenHeader>&amp;C&amp;"Arial,Bold"&amp;14Autumn 2013 UW Seattle ICORA Enrollment Report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Layout" zoomScaleNormal="100" workbookViewId="0"/>
  </sheetViews>
  <sheetFormatPr defaultRowHeight="12.75" x14ac:dyDescent="0.2"/>
  <cols>
    <col min="1" max="1" width="29.5703125" style="71" customWidth="1"/>
    <col min="2" max="2" width="12.140625" style="71" customWidth="1"/>
    <col min="3" max="3" width="11.5703125" style="71" bestFit="1" customWidth="1"/>
    <col min="4" max="4" width="9.5703125" style="71" bestFit="1" customWidth="1"/>
    <col min="5" max="5" width="12.140625" style="71" customWidth="1"/>
    <col min="6" max="6" width="17.85546875" style="71" bestFit="1" customWidth="1"/>
    <col min="7" max="7" width="9.5703125" style="71" bestFit="1" customWidth="1"/>
    <col min="8" max="8" width="12" style="71" customWidth="1"/>
    <col min="9" max="9" width="12.5703125" style="71" customWidth="1"/>
    <col min="10" max="10" width="10" style="71" bestFit="1" customWidth="1"/>
    <col min="11" max="11" width="12.28515625" style="71" customWidth="1"/>
    <col min="12" max="12" width="11.5703125" style="71" bestFit="1" customWidth="1"/>
    <col min="13" max="13" width="9.5703125" style="71" bestFit="1" customWidth="1"/>
    <col min="14" max="16384" width="9.140625" style="71"/>
  </cols>
  <sheetData>
    <row r="1" spans="1:13" x14ac:dyDescent="0.2">
      <c r="A1" s="68" t="s">
        <v>16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">
      <c r="A2" s="72"/>
      <c r="B2" s="73" t="s">
        <v>46</v>
      </c>
      <c r="C2" s="73" t="s">
        <v>47</v>
      </c>
      <c r="D2" s="73"/>
      <c r="E2" s="73" t="s">
        <v>46</v>
      </c>
      <c r="F2" s="73" t="s">
        <v>47</v>
      </c>
      <c r="G2" s="73"/>
      <c r="H2" s="73" t="s">
        <v>46</v>
      </c>
      <c r="I2" s="73" t="s">
        <v>47</v>
      </c>
      <c r="J2" s="74"/>
      <c r="K2" s="73" t="s">
        <v>46</v>
      </c>
      <c r="L2" s="73" t="s">
        <v>47</v>
      </c>
      <c r="M2" s="73"/>
    </row>
    <row r="3" spans="1:13" x14ac:dyDescent="0.2">
      <c r="A3" s="75"/>
      <c r="B3" s="76" t="s">
        <v>18</v>
      </c>
      <c r="C3" s="76" t="s">
        <v>18</v>
      </c>
      <c r="D3" s="72" t="s">
        <v>2</v>
      </c>
      <c r="E3" s="76" t="s">
        <v>0</v>
      </c>
      <c r="F3" s="76" t="s">
        <v>0</v>
      </c>
      <c r="G3" s="72" t="s">
        <v>2</v>
      </c>
      <c r="H3" s="76" t="s">
        <v>1</v>
      </c>
      <c r="I3" s="76" t="s">
        <v>1</v>
      </c>
      <c r="J3" s="72" t="s">
        <v>2</v>
      </c>
      <c r="K3" s="74" t="s">
        <v>17</v>
      </c>
      <c r="L3" s="74" t="s">
        <v>17</v>
      </c>
      <c r="M3" s="77" t="s">
        <v>2</v>
      </c>
    </row>
    <row r="4" spans="1:13" x14ac:dyDescent="0.2">
      <c r="A4" s="78" t="s">
        <v>6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80"/>
      <c r="M4" s="81"/>
    </row>
    <row r="5" spans="1:13" x14ac:dyDescent="0.2">
      <c r="A5" s="74" t="s">
        <v>3</v>
      </c>
      <c r="B5" s="82">
        <v>1636</v>
      </c>
      <c r="C5" s="82">
        <v>1402</v>
      </c>
      <c r="D5" s="83">
        <f t="shared" ref="D5:D8" si="0">IF(C5&gt;0,(B5-C5)/C5,"--")</f>
        <v>0.16690442225392296</v>
      </c>
      <c r="E5" s="74">
        <v>1065</v>
      </c>
      <c r="F5" s="74">
        <v>1062</v>
      </c>
      <c r="G5" s="83">
        <f t="shared" ref="G5:G6" si="1">IF(F5&gt;0,(E5-F5)/F5,"--")</f>
        <v>2.8248587570621469E-3</v>
      </c>
      <c r="H5" s="74">
        <v>58</v>
      </c>
      <c r="I5" s="74">
        <v>94</v>
      </c>
      <c r="J5" s="83">
        <f t="shared" ref="J5:J6" si="2">IF(I5&gt;0,(H5-I5)/I5,"--")</f>
        <v>-0.38297872340425532</v>
      </c>
      <c r="K5" s="74">
        <v>0</v>
      </c>
      <c r="L5" s="74">
        <v>0</v>
      </c>
      <c r="M5" s="83" t="str">
        <f t="shared" ref="M5:M8" si="3">IF(L5&gt;0,(K5-L5)/L5,"--")</f>
        <v>--</v>
      </c>
    </row>
    <row r="6" spans="1:13" x14ac:dyDescent="0.2">
      <c r="A6" s="74" t="s">
        <v>4</v>
      </c>
      <c r="B6" s="82">
        <v>476</v>
      </c>
      <c r="C6" s="82">
        <v>602</v>
      </c>
      <c r="D6" s="83">
        <f t="shared" si="0"/>
        <v>-0.20930232558139536</v>
      </c>
      <c r="E6" s="74">
        <v>107</v>
      </c>
      <c r="F6" s="74">
        <v>155</v>
      </c>
      <c r="G6" s="83">
        <f t="shared" si="1"/>
        <v>-0.30967741935483872</v>
      </c>
      <c r="H6" s="74">
        <v>31</v>
      </c>
      <c r="I6" s="74">
        <v>55</v>
      </c>
      <c r="J6" s="83">
        <f t="shared" si="2"/>
        <v>-0.43636363636363634</v>
      </c>
      <c r="K6" s="74">
        <v>0</v>
      </c>
      <c r="L6" s="74">
        <v>0</v>
      </c>
      <c r="M6" s="83" t="str">
        <f t="shared" si="3"/>
        <v>--</v>
      </c>
    </row>
    <row r="7" spans="1:13" x14ac:dyDescent="0.2">
      <c r="A7" s="84"/>
      <c r="B7" s="85"/>
      <c r="C7" s="85"/>
      <c r="D7" s="85"/>
      <c r="E7" s="86"/>
      <c r="F7" s="85"/>
      <c r="G7" s="85"/>
      <c r="H7" s="86"/>
      <c r="I7" s="85"/>
      <c r="J7" s="85"/>
      <c r="K7" s="87"/>
      <c r="L7" s="87"/>
      <c r="M7" s="81"/>
    </row>
    <row r="8" spans="1:13" x14ac:dyDescent="0.2">
      <c r="A8" s="88" t="s">
        <v>5</v>
      </c>
      <c r="B8" s="89">
        <f>SUM(B5:B6)</f>
        <v>2112</v>
      </c>
      <c r="C8" s="89">
        <f>SUM(C5:C6)</f>
        <v>2004</v>
      </c>
      <c r="D8" s="83">
        <f t="shared" si="0"/>
        <v>5.3892215568862277E-2</v>
      </c>
      <c r="E8" s="89">
        <f t="shared" ref="E8:F8" si="4">SUM(E5:E6)</f>
        <v>1172</v>
      </c>
      <c r="F8" s="89">
        <f t="shared" si="4"/>
        <v>1217</v>
      </c>
      <c r="G8" s="83">
        <f t="shared" ref="G8" si="5">IF(F8&gt;0,(E8-F8)/F8,"--")</f>
        <v>-3.697617091207888E-2</v>
      </c>
      <c r="H8" s="89">
        <f t="shared" ref="H8:I8" si="6">SUM(H5:H6)</f>
        <v>89</v>
      </c>
      <c r="I8" s="89">
        <f t="shared" si="6"/>
        <v>149</v>
      </c>
      <c r="J8" s="83">
        <f t="shared" ref="J8" si="7">IF(I8&gt;0,(H8-I8)/I8,"--")</f>
        <v>-0.40268456375838924</v>
      </c>
      <c r="K8" s="74">
        <f>IF(ISNUMBER(K5),SUM(K5:K6),K6)</f>
        <v>0</v>
      </c>
      <c r="L8" s="74">
        <f>IF(ISNUMBER(L5),SUM(L5:L6),L6)</f>
        <v>0</v>
      </c>
      <c r="M8" s="83" t="str">
        <f t="shared" si="3"/>
        <v>--</v>
      </c>
    </row>
    <row r="9" spans="1:13" x14ac:dyDescent="0.2">
      <c r="A9" s="90"/>
      <c r="B9" s="91"/>
      <c r="C9" s="91"/>
      <c r="D9" s="92"/>
      <c r="E9" s="91"/>
      <c r="F9" s="91"/>
      <c r="G9" s="92"/>
      <c r="H9" s="91"/>
      <c r="I9" s="91"/>
      <c r="J9" s="92"/>
      <c r="K9" s="91"/>
      <c r="L9" s="91"/>
      <c r="M9" s="92"/>
    </row>
    <row r="10" spans="1:13" x14ac:dyDescent="0.2">
      <c r="A10" s="114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x14ac:dyDescent="0.2">
      <c r="A11" s="72"/>
      <c r="B11" s="73" t="s">
        <v>46</v>
      </c>
      <c r="C11" s="73" t="s">
        <v>47</v>
      </c>
      <c r="D11" s="73"/>
      <c r="E11" s="73" t="s">
        <v>46</v>
      </c>
      <c r="F11" s="73" t="s">
        <v>47</v>
      </c>
      <c r="G11" s="73"/>
      <c r="H11" s="73" t="s">
        <v>46</v>
      </c>
      <c r="I11" s="73" t="s">
        <v>47</v>
      </c>
      <c r="J11" s="74"/>
      <c r="K11" s="73" t="s">
        <v>46</v>
      </c>
      <c r="L11" s="73" t="s">
        <v>47</v>
      </c>
      <c r="M11" s="73"/>
    </row>
    <row r="12" spans="1:13" x14ac:dyDescent="0.2">
      <c r="A12" s="93"/>
      <c r="B12" s="76" t="s">
        <v>18</v>
      </c>
      <c r="C12" s="76" t="s">
        <v>18</v>
      </c>
      <c r="D12" s="72" t="s">
        <v>2</v>
      </c>
      <c r="E12" s="76" t="s">
        <v>0</v>
      </c>
      <c r="F12" s="76" t="s">
        <v>0</v>
      </c>
      <c r="G12" s="72" t="s">
        <v>2</v>
      </c>
      <c r="H12" s="76" t="s">
        <v>1</v>
      </c>
      <c r="I12" s="76" t="s">
        <v>1</v>
      </c>
      <c r="J12" s="72" t="s">
        <v>2</v>
      </c>
      <c r="K12" s="74" t="s">
        <v>17</v>
      </c>
      <c r="L12" s="74" t="s">
        <v>17</v>
      </c>
      <c r="M12" s="77" t="s">
        <v>2</v>
      </c>
    </row>
    <row r="13" spans="1:13" x14ac:dyDescent="0.2">
      <c r="A13" s="78" t="s">
        <v>7</v>
      </c>
      <c r="B13" s="94"/>
      <c r="C13" s="94"/>
      <c r="D13" s="94"/>
      <c r="E13" s="94"/>
      <c r="F13" s="94"/>
      <c r="G13" s="94"/>
      <c r="H13" s="94"/>
      <c r="I13" s="94"/>
      <c r="J13" s="95"/>
      <c r="K13" s="80"/>
      <c r="L13" s="80"/>
      <c r="M13" s="81"/>
    </row>
    <row r="14" spans="1:13" x14ac:dyDescent="0.2">
      <c r="A14" s="96" t="s">
        <v>19</v>
      </c>
      <c r="B14" s="97">
        <v>22</v>
      </c>
      <c r="C14" s="97">
        <v>11</v>
      </c>
      <c r="D14" s="83">
        <f>IF(C14&gt;0,(B14-C14)/C14,"--")</f>
        <v>1</v>
      </c>
      <c r="E14" s="97">
        <v>13</v>
      </c>
      <c r="F14" s="97">
        <v>8</v>
      </c>
      <c r="G14" s="83">
        <f>IF(F14&gt;0,(E14-F14)/F14,"--")</f>
        <v>0.625</v>
      </c>
      <c r="H14" s="97">
        <v>1</v>
      </c>
      <c r="I14" s="97">
        <v>1</v>
      </c>
      <c r="J14" s="83">
        <f>IF(I14&gt;0,(H14-I14)/I14,"--")</f>
        <v>0</v>
      </c>
      <c r="K14" s="74">
        <v>0</v>
      </c>
      <c r="L14" s="74">
        <v>0</v>
      </c>
      <c r="M14" s="83" t="str">
        <f>IF(L14&gt;0,(K14-L14)/L14,"--")</f>
        <v>--</v>
      </c>
    </row>
    <row r="15" spans="1:13" x14ac:dyDescent="0.2">
      <c r="A15" s="96" t="s">
        <v>8</v>
      </c>
      <c r="B15" s="97">
        <v>424</v>
      </c>
      <c r="C15" s="97">
        <v>383</v>
      </c>
      <c r="D15" s="83">
        <f>IF(C15&gt;0,(B15-C15)/C15,"--")</f>
        <v>0.10704960835509138</v>
      </c>
      <c r="E15" s="97">
        <v>293</v>
      </c>
      <c r="F15" s="97">
        <v>322</v>
      </c>
      <c r="G15" s="83">
        <f>IF(F15&gt;0,(E15-F15)/F15,"--")</f>
        <v>-9.0062111801242239E-2</v>
      </c>
      <c r="H15" s="97">
        <v>12</v>
      </c>
      <c r="I15" s="97">
        <v>19</v>
      </c>
      <c r="J15" s="83">
        <f>IF(I15&gt;0,(H15-I15)/I15,"--")</f>
        <v>-0.36842105263157893</v>
      </c>
      <c r="K15" s="74">
        <v>0</v>
      </c>
      <c r="L15" s="74">
        <v>0</v>
      </c>
      <c r="M15" s="83" t="str">
        <f>IF(L15&gt;0,(K15-L15)/L15,"--")</f>
        <v>--</v>
      </c>
    </row>
    <row r="16" spans="1:13" x14ac:dyDescent="0.2">
      <c r="A16" s="96" t="s">
        <v>26</v>
      </c>
      <c r="B16" s="97">
        <v>160</v>
      </c>
      <c r="C16" s="97">
        <v>141</v>
      </c>
      <c r="D16" s="83">
        <f t="shared" ref="D16:D22" si="8">IF(C16&gt;0,(B16-C16)/C16,"--")</f>
        <v>0.13475177304964539</v>
      </c>
      <c r="E16" s="97">
        <v>76</v>
      </c>
      <c r="F16" s="97">
        <v>84</v>
      </c>
      <c r="G16" s="83">
        <f t="shared" ref="G16:G22" si="9">IF(F16&gt;0,(E16-F16)/F16,"--")</f>
        <v>-9.5238095238095233E-2</v>
      </c>
      <c r="H16" s="97">
        <v>3</v>
      </c>
      <c r="I16" s="97">
        <v>3</v>
      </c>
      <c r="J16" s="83">
        <f t="shared" ref="J16:J22" si="10">IF(I16&gt;0,(H16-I16)/I16,"--")</f>
        <v>0</v>
      </c>
      <c r="K16" s="74">
        <v>0</v>
      </c>
      <c r="L16" s="74">
        <v>0</v>
      </c>
      <c r="M16" s="83" t="str">
        <f t="shared" ref="M16:M22" si="11">IF(L16&gt;0,(K16-L16)/L16,"--")</f>
        <v>--</v>
      </c>
    </row>
    <row r="17" spans="1:13" x14ac:dyDescent="0.2">
      <c r="A17" s="98" t="s">
        <v>20</v>
      </c>
      <c r="B17" s="97">
        <v>30</v>
      </c>
      <c r="C17" s="97">
        <v>29</v>
      </c>
      <c r="D17" s="83">
        <f t="shared" si="8"/>
        <v>3.4482758620689655E-2</v>
      </c>
      <c r="E17" s="97">
        <v>14</v>
      </c>
      <c r="F17" s="97">
        <v>20</v>
      </c>
      <c r="G17" s="83">
        <f t="shared" si="9"/>
        <v>-0.3</v>
      </c>
      <c r="H17" s="97">
        <v>0</v>
      </c>
      <c r="I17" s="97">
        <v>1</v>
      </c>
      <c r="J17" s="83">
        <f t="shared" si="10"/>
        <v>-1</v>
      </c>
      <c r="K17" s="74">
        <v>0</v>
      </c>
      <c r="L17" s="77">
        <v>0</v>
      </c>
      <c r="M17" s="83" t="str">
        <f t="shared" si="11"/>
        <v>--</v>
      </c>
    </row>
    <row r="18" spans="1:13" x14ac:dyDescent="0.2">
      <c r="A18" s="98" t="s">
        <v>21</v>
      </c>
      <c r="B18" s="97">
        <v>462</v>
      </c>
      <c r="C18" s="97">
        <v>395</v>
      </c>
      <c r="D18" s="83">
        <f t="shared" si="8"/>
        <v>0.16962025316455695</v>
      </c>
      <c r="E18" s="97">
        <v>333</v>
      </c>
      <c r="F18" s="97">
        <v>315</v>
      </c>
      <c r="G18" s="83">
        <f t="shared" si="9"/>
        <v>5.7142857142857141E-2</v>
      </c>
      <c r="H18" s="97">
        <v>29</v>
      </c>
      <c r="I18" s="97">
        <v>45</v>
      </c>
      <c r="J18" s="83">
        <f t="shared" si="10"/>
        <v>-0.35555555555555557</v>
      </c>
      <c r="K18" s="74">
        <v>0</v>
      </c>
      <c r="L18" s="74">
        <v>0</v>
      </c>
      <c r="M18" s="83" t="str">
        <f t="shared" si="11"/>
        <v>--</v>
      </c>
    </row>
    <row r="19" spans="1:13" x14ac:dyDescent="0.2">
      <c r="A19" s="98" t="s">
        <v>22</v>
      </c>
      <c r="B19" s="97">
        <v>143</v>
      </c>
      <c r="C19" s="97">
        <v>120</v>
      </c>
      <c r="D19" s="83">
        <f t="shared" si="8"/>
        <v>0.19166666666666668</v>
      </c>
      <c r="E19" s="97">
        <v>97</v>
      </c>
      <c r="F19" s="97">
        <v>98</v>
      </c>
      <c r="G19" s="83">
        <f t="shared" si="9"/>
        <v>-1.020408163265306E-2</v>
      </c>
      <c r="H19" s="97">
        <v>6</v>
      </c>
      <c r="I19" s="97">
        <v>16</v>
      </c>
      <c r="J19" s="83">
        <f t="shared" si="10"/>
        <v>-0.625</v>
      </c>
      <c r="K19" s="74">
        <v>0</v>
      </c>
      <c r="L19" s="74">
        <v>0</v>
      </c>
      <c r="M19" s="83" t="str">
        <f t="shared" si="11"/>
        <v>--</v>
      </c>
    </row>
    <row r="20" spans="1:13" x14ac:dyDescent="0.2">
      <c r="A20" s="98" t="s">
        <v>9</v>
      </c>
      <c r="B20" s="74">
        <v>295</v>
      </c>
      <c r="C20" s="74">
        <v>243</v>
      </c>
      <c r="D20" s="83">
        <f t="shared" si="8"/>
        <v>0.2139917695473251</v>
      </c>
      <c r="E20" s="74">
        <v>185</v>
      </c>
      <c r="F20" s="74">
        <v>171</v>
      </c>
      <c r="G20" s="83">
        <f t="shared" si="9"/>
        <v>8.1871345029239762E-2</v>
      </c>
      <c r="H20" s="74">
        <v>6</v>
      </c>
      <c r="I20" s="74">
        <v>7</v>
      </c>
      <c r="J20" s="83">
        <f t="shared" si="10"/>
        <v>-0.14285714285714285</v>
      </c>
      <c r="K20" s="74">
        <v>0</v>
      </c>
      <c r="L20" s="74">
        <v>0</v>
      </c>
      <c r="M20" s="83" t="str">
        <f t="shared" si="11"/>
        <v>--</v>
      </c>
    </row>
    <row r="21" spans="1:13" x14ac:dyDescent="0.2">
      <c r="A21" s="98" t="s">
        <v>10</v>
      </c>
      <c r="B21" s="97">
        <v>77</v>
      </c>
      <c r="C21" s="97">
        <v>69</v>
      </c>
      <c r="D21" s="83">
        <f t="shared" si="8"/>
        <v>0.11594202898550725</v>
      </c>
      <c r="E21" s="97">
        <v>40</v>
      </c>
      <c r="F21" s="97">
        <v>35</v>
      </c>
      <c r="G21" s="83">
        <f t="shared" si="9"/>
        <v>0.14285714285714285</v>
      </c>
      <c r="H21" s="97">
        <v>0</v>
      </c>
      <c r="I21" s="97">
        <v>2</v>
      </c>
      <c r="J21" s="83">
        <f t="shared" si="10"/>
        <v>-1</v>
      </c>
      <c r="K21" s="74">
        <v>0</v>
      </c>
      <c r="L21" s="74">
        <v>0</v>
      </c>
      <c r="M21" s="83" t="str">
        <f t="shared" si="11"/>
        <v>--</v>
      </c>
    </row>
    <row r="22" spans="1:13" x14ac:dyDescent="0.2">
      <c r="A22" s="98" t="s">
        <v>24</v>
      </c>
      <c r="B22" s="97">
        <v>23</v>
      </c>
      <c r="C22" s="97">
        <v>11</v>
      </c>
      <c r="D22" s="83">
        <f t="shared" si="8"/>
        <v>1.0909090909090908</v>
      </c>
      <c r="E22" s="97">
        <v>14</v>
      </c>
      <c r="F22" s="97">
        <v>9</v>
      </c>
      <c r="G22" s="83">
        <f t="shared" si="9"/>
        <v>0.55555555555555558</v>
      </c>
      <c r="H22" s="97">
        <v>1</v>
      </c>
      <c r="I22" s="97">
        <v>0</v>
      </c>
      <c r="J22" s="83" t="str">
        <f t="shared" si="10"/>
        <v>--</v>
      </c>
      <c r="K22" s="74">
        <v>0</v>
      </c>
      <c r="L22" s="74">
        <v>0</v>
      </c>
      <c r="M22" s="83" t="str">
        <f t="shared" si="11"/>
        <v>--</v>
      </c>
    </row>
    <row r="23" spans="1:13" x14ac:dyDescent="0.2">
      <c r="A23" s="99" t="s">
        <v>13</v>
      </c>
      <c r="B23" s="100"/>
      <c r="C23" s="100"/>
      <c r="D23" s="100"/>
      <c r="E23" s="100"/>
      <c r="F23" s="100"/>
      <c r="G23" s="100"/>
      <c r="H23" s="100"/>
      <c r="I23" s="100"/>
      <c r="J23" s="101"/>
      <c r="K23" s="80"/>
      <c r="L23" s="80"/>
      <c r="M23" s="81"/>
    </row>
    <row r="24" spans="1:13" x14ac:dyDescent="0.2">
      <c r="A24" s="77" t="s">
        <v>12</v>
      </c>
      <c r="B24" s="102">
        <v>956</v>
      </c>
      <c r="C24" s="102">
        <v>862</v>
      </c>
      <c r="D24" s="83">
        <f t="shared" ref="D24:D25" si="12">IF(C24&gt;0,(B24-C24)/C24,"--")</f>
        <v>0.10904872389791183</v>
      </c>
      <c r="E24" s="74">
        <v>636</v>
      </c>
      <c r="F24" s="74">
        <v>668</v>
      </c>
      <c r="G24" s="83">
        <f t="shared" ref="G24:G25" si="13">IF(F24&gt;0,(E24-F24)/F24,"--")</f>
        <v>-4.790419161676647E-2</v>
      </c>
      <c r="H24" s="74">
        <v>33</v>
      </c>
      <c r="I24" s="74">
        <v>56</v>
      </c>
      <c r="J24" s="83">
        <f t="shared" ref="J24:J25" si="14">IF(I24&gt;0,(H24-I24)/I24,"--")</f>
        <v>-0.4107142857142857</v>
      </c>
      <c r="K24" s="74">
        <v>0</v>
      </c>
      <c r="L24" s="74">
        <v>0</v>
      </c>
      <c r="M24" s="83" t="str">
        <f t="shared" ref="M24:M25" si="15">IF(L24&gt;0,(K24-L24)/L24,"--")</f>
        <v>--</v>
      </c>
    </row>
    <row r="25" spans="1:13" x14ac:dyDescent="0.2">
      <c r="A25" s="77" t="s">
        <v>11</v>
      </c>
      <c r="B25" s="102">
        <v>680</v>
      </c>
      <c r="C25" s="102">
        <v>540</v>
      </c>
      <c r="D25" s="83">
        <f t="shared" si="12"/>
        <v>0.25925925925925924</v>
      </c>
      <c r="E25" s="74">
        <v>429</v>
      </c>
      <c r="F25" s="74">
        <v>394</v>
      </c>
      <c r="G25" s="83">
        <f t="shared" si="13"/>
        <v>8.8832487309644673E-2</v>
      </c>
      <c r="H25" s="74">
        <v>25</v>
      </c>
      <c r="I25" s="74">
        <v>38</v>
      </c>
      <c r="J25" s="83">
        <f t="shared" si="14"/>
        <v>-0.34210526315789475</v>
      </c>
      <c r="K25" s="74">
        <v>0</v>
      </c>
      <c r="L25" s="74">
        <v>0</v>
      </c>
      <c r="M25" s="83" t="str">
        <f t="shared" si="15"/>
        <v>--</v>
      </c>
    </row>
    <row r="26" spans="1:13" x14ac:dyDescent="0.2">
      <c r="A26" s="78" t="s">
        <v>23</v>
      </c>
      <c r="B26" s="100"/>
      <c r="C26" s="100"/>
      <c r="D26" s="100"/>
      <c r="E26" s="100"/>
      <c r="F26" s="100"/>
      <c r="G26" s="100"/>
      <c r="H26" s="100"/>
      <c r="I26" s="100"/>
      <c r="J26" s="101"/>
      <c r="K26" s="80"/>
      <c r="L26" s="80"/>
      <c r="M26" s="81"/>
    </row>
    <row r="27" spans="1:13" x14ac:dyDescent="0.2">
      <c r="A27" s="77" t="s">
        <v>14</v>
      </c>
      <c r="B27" s="102">
        <v>1373</v>
      </c>
      <c r="C27" s="102">
        <v>1193</v>
      </c>
      <c r="D27" s="83">
        <f t="shared" ref="D27:D29" si="16">IF(C27&gt;0,(B27-C27)/C27,"--")</f>
        <v>0.15088013411567477</v>
      </c>
      <c r="E27" s="102">
        <v>891</v>
      </c>
      <c r="F27" s="102">
        <v>933</v>
      </c>
      <c r="G27" s="83">
        <f t="shared" ref="G27:G29" si="17">IF(F27&gt;0,(E27-F27)/F27,"--")</f>
        <v>-4.5016077170418008E-2</v>
      </c>
      <c r="H27" s="74">
        <v>51</v>
      </c>
      <c r="I27" s="74">
        <v>85</v>
      </c>
      <c r="J27" s="83">
        <f t="shared" ref="J27:J29" si="18">IF(I27&gt;0,(H27-I27)/I27,"--")</f>
        <v>-0.4</v>
      </c>
      <c r="K27" s="74">
        <v>0</v>
      </c>
      <c r="L27" s="74">
        <v>0</v>
      </c>
      <c r="M27" s="83" t="str">
        <f t="shared" ref="M27:M29" si="19">IF(L27&gt;0,(K27-L27)/L27,"--")</f>
        <v>--</v>
      </c>
    </row>
    <row r="28" spans="1:13" x14ac:dyDescent="0.2">
      <c r="A28" s="77" t="s">
        <v>15</v>
      </c>
      <c r="B28" s="74">
        <v>186</v>
      </c>
      <c r="C28" s="74">
        <v>140</v>
      </c>
      <c r="D28" s="83">
        <f t="shared" si="16"/>
        <v>0.32857142857142857</v>
      </c>
      <c r="E28" s="74">
        <v>134</v>
      </c>
      <c r="F28" s="74">
        <v>94</v>
      </c>
      <c r="G28" s="83">
        <f t="shared" si="17"/>
        <v>0.42553191489361702</v>
      </c>
      <c r="H28" s="74">
        <v>7</v>
      </c>
      <c r="I28" s="74">
        <v>7</v>
      </c>
      <c r="J28" s="83">
        <f t="shared" si="18"/>
        <v>0</v>
      </c>
      <c r="K28" s="74">
        <v>0</v>
      </c>
      <c r="L28" s="74">
        <v>0</v>
      </c>
      <c r="M28" s="83" t="str">
        <f t="shared" si="19"/>
        <v>--</v>
      </c>
    </row>
    <row r="29" spans="1:13" x14ac:dyDescent="0.2">
      <c r="A29" s="77" t="s">
        <v>10</v>
      </c>
      <c r="B29" s="74">
        <v>77</v>
      </c>
      <c r="C29" s="74">
        <v>69</v>
      </c>
      <c r="D29" s="83">
        <f t="shared" si="16"/>
        <v>0.11594202898550725</v>
      </c>
      <c r="E29" s="74">
        <v>40</v>
      </c>
      <c r="F29" s="74">
        <v>35</v>
      </c>
      <c r="G29" s="83">
        <f t="shared" si="17"/>
        <v>0.14285714285714285</v>
      </c>
      <c r="H29" s="74">
        <v>0</v>
      </c>
      <c r="I29" s="74">
        <v>2</v>
      </c>
      <c r="J29" s="83">
        <f t="shared" si="18"/>
        <v>-1</v>
      </c>
      <c r="K29" s="74">
        <v>0</v>
      </c>
      <c r="L29" s="74">
        <v>0</v>
      </c>
      <c r="M29" s="83" t="str">
        <f t="shared" si="19"/>
        <v>--</v>
      </c>
    </row>
    <row r="30" spans="1:13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1:13" x14ac:dyDescent="0.2">
      <c r="A31" s="114" t="s">
        <v>25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3" x14ac:dyDescent="0.2">
      <c r="A32" s="72"/>
      <c r="B32" s="73" t="s">
        <v>46</v>
      </c>
      <c r="C32" s="73" t="s">
        <v>47</v>
      </c>
      <c r="D32" s="73"/>
      <c r="E32" s="73" t="s">
        <v>46</v>
      </c>
      <c r="F32" s="73" t="s">
        <v>47</v>
      </c>
      <c r="G32" s="73"/>
      <c r="H32" s="73" t="s">
        <v>46</v>
      </c>
      <c r="I32" s="73" t="s">
        <v>47</v>
      </c>
      <c r="J32" s="74"/>
      <c r="K32" s="73" t="s">
        <v>46</v>
      </c>
      <c r="L32" s="73" t="s">
        <v>47</v>
      </c>
      <c r="M32" s="73"/>
    </row>
    <row r="33" spans="1:13" x14ac:dyDescent="0.2">
      <c r="A33" s="93"/>
      <c r="B33" s="76" t="s">
        <v>18</v>
      </c>
      <c r="C33" s="76" t="s">
        <v>18</v>
      </c>
      <c r="D33" s="72" t="s">
        <v>2</v>
      </c>
      <c r="E33" s="76" t="s">
        <v>0</v>
      </c>
      <c r="F33" s="76" t="s">
        <v>0</v>
      </c>
      <c r="G33" s="72" t="s">
        <v>2</v>
      </c>
      <c r="H33" s="76" t="s">
        <v>1</v>
      </c>
      <c r="I33" s="76" t="s">
        <v>1</v>
      </c>
      <c r="J33" s="72" t="s">
        <v>2</v>
      </c>
      <c r="K33" s="74" t="s">
        <v>17</v>
      </c>
      <c r="L33" s="74" t="s">
        <v>17</v>
      </c>
      <c r="M33" s="77" t="s">
        <v>2</v>
      </c>
    </row>
    <row r="34" spans="1:13" x14ac:dyDescent="0.2">
      <c r="A34" s="78" t="s">
        <v>7</v>
      </c>
      <c r="B34" s="94"/>
      <c r="C34" s="94"/>
      <c r="D34" s="94"/>
      <c r="E34" s="94"/>
      <c r="F34" s="94"/>
      <c r="G34" s="94"/>
      <c r="H34" s="94"/>
      <c r="I34" s="94"/>
      <c r="J34" s="95"/>
      <c r="K34" s="80"/>
      <c r="L34" s="80"/>
      <c r="M34" s="81"/>
    </row>
    <row r="35" spans="1:13" x14ac:dyDescent="0.2">
      <c r="A35" s="96" t="s">
        <v>19</v>
      </c>
      <c r="B35" s="97">
        <v>2</v>
      </c>
      <c r="C35" s="97">
        <v>6</v>
      </c>
      <c r="D35" s="83">
        <f>IF(C35&gt;0,(B35-C35)/C35,"--")</f>
        <v>-0.66666666666666663</v>
      </c>
      <c r="E35" s="97">
        <v>0</v>
      </c>
      <c r="F35" s="97">
        <v>1</v>
      </c>
      <c r="G35" s="83">
        <f>IF(F35&gt;0,(E35-F35)/F35,"--")</f>
        <v>-1</v>
      </c>
      <c r="H35" s="97">
        <v>0</v>
      </c>
      <c r="I35" s="97">
        <v>0</v>
      </c>
      <c r="J35" s="83" t="str">
        <f>IF(I35&gt;0,(H35-I35)/I35,"--")</f>
        <v>--</v>
      </c>
      <c r="K35" s="74">
        <v>0</v>
      </c>
      <c r="L35" s="74">
        <v>0</v>
      </c>
      <c r="M35" s="83" t="str">
        <f>IF(L35&gt;0,(K35-L35)/L35,"--")</f>
        <v>--</v>
      </c>
    </row>
    <row r="36" spans="1:13" x14ac:dyDescent="0.2">
      <c r="A36" s="96" t="s">
        <v>8</v>
      </c>
      <c r="B36" s="97">
        <v>52</v>
      </c>
      <c r="C36" s="97">
        <v>98</v>
      </c>
      <c r="D36" s="83">
        <f>IF(C36&gt;0,(B36-C36)/C36,"--")</f>
        <v>-0.46938775510204084</v>
      </c>
      <c r="E36" s="97">
        <v>9</v>
      </c>
      <c r="F36" s="97">
        <v>24</v>
      </c>
      <c r="G36" s="83">
        <f>IF(F36&gt;0,(E36-F36)/F36,"--")</f>
        <v>-0.625</v>
      </c>
      <c r="H36" s="97">
        <v>1</v>
      </c>
      <c r="I36" s="97">
        <v>8</v>
      </c>
      <c r="J36" s="83">
        <f>IF(I36&gt;0,(H36-I36)/I36,"--")</f>
        <v>-0.875</v>
      </c>
      <c r="K36" s="74">
        <v>0</v>
      </c>
      <c r="L36" s="74">
        <v>0</v>
      </c>
      <c r="M36" s="83" t="str">
        <f>IF(L36&gt;0,(K36-L36)/L36,"--")</f>
        <v>--</v>
      </c>
    </row>
    <row r="37" spans="1:13" x14ac:dyDescent="0.2">
      <c r="A37" s="96" t="s">
        <v>26</v>
      </c>
      <c r="B37" s="97">
        <v>36</v>
      </c>
      <c r="C37" s="97">
        <v>46</v>
      </c>
      <c r="D37" s="83">
        <f t="shared" ref="D37:D43" si="20">IF(C37&gt;0,(B37-C37)/C37,"--")</f>
        <v>-0.21739130434782608</v>
      </c>
      <c r="E37" s="97">
        <v>6</v>
      </c>
      <c r="F37" s="97">
        <v>10</v>
      </c>
      <c r="G37" s="83">
        <f t="shared" ref="G37:G43" si="21">IF(F37&gt;0,(E37-F37)/F37,"--")</f>
        <v>-0.4</v>
      </c>
      <c r="H37" s="97">
        <v>2</v>
      </c>
      <c r="I37" s="97">
        <v>3</v>
      </c>
      <c r="J37" s="83">
        <f t="shared" ref="J37:J43" si="22">IF(I37&gt;0,(H37-I37)/I37,"--")</f>
        <v>-0.33333333333333331</v>
      </c>
      <c r="K37" s="74">
        <v>0</v>
      </c>
      <c r="L37" s="74">
        <v>0</v>
      </c>
      <c r="M37" s="83" t="str">
        <f t="shared" ref="M37:M50" si="23">IF(L37&gt;0,(K37-L37)/L37,"--")</f>
        <v>--</v>
      </c>
    </row>
    <row r="38" spans="1:13" x14ac:dyDescent="0.2">
      <c r="A38" s="98" t="s">
        <v>20</v>
      </c>
      <c r="B38" s="97">
        <v>3</v>
      </c>
      <c r="C38" s="97">
        <v>8</v>
      </c>
      <c r="D38" s="83">
        <f t="shared" si="20"/>
        <v>-0.625</v>
      </c>
      <c r="E38" s="97">
        <v>1</v>
      </c>
      <c r="F38" s="97">
        <v>2</v>
      </c>
      <c r="G38" s="83">
        <f t="shared" si="21"/>
        <v>-0.5</v>
      </c>
      <c r="H38" s="97">
        <v>1</v>
      </c>
      <c r="I38" s="97">
        <v>1</v>
      </c>
      <c r="J38" s="83">
        <f t="shared" si="22"/>
        <v>0</v>
      </c>
      <c r="K38" s="77">
        <v>0</v>
      </c>
      <c r="L38" s="77">
        <v>0</v>
      </c>
      <c r="M38" s="83" t="str">
        <f t="shared" si="23"/>
        <v>--</v>
      </c>
    </row>
    <row r="39" spans="1:13" x14ac:dyDescent="0.2">
      <c r="A39" s="98" t="s">
        <v>21</v>
      </c>
      <c r="B39" s="97">
        <v>197</v>
      </c>
      <c r="C39" s="97">
        <v>283</v>
      </c>
      <c r="D39" s="83">
        <f t="shared" si="20"/>
        <v>-0.303886925795053</v>
      </c>
      <c r="E39" s="97">
        <v>44</v>
      </c>
      <c r="F39" s="97">
        <v>80</v>
      </c>
      <c r="G39" s="83">
        <f t="shared" si="21"/>
        <v>-0.45</v>
      </c>
      <c r="H39" s="97">
        <v>18</v>
      </c>
      <c r="I39" s="97">
        <v>31</v>
      </c>
      <c r="J39" s="83">
        <f t="shared" si="22"/>
        <v>-0.41935483870967744</v>
      </c>
      <c r="K39" s="74">
        <v>0</v>
      </c>
      <c r="L39" s="74">
        <v>0</v>
      </c>
      <c r="M39" s="83" t="str">
        <f t="shared" si="23"/>
        <v>--</v>
      </c>
    </row>
    <row r="40" spans="1:13" x14ac:dyDescent="0.2">
      <c r="A40" s="98" t="s">
        <v>22</v>
      </c>
      <c r="B40" s="97">
        <v>33</v>
      </c>
      <c r="C40" s="97">
        <v>48</v>
      </c>
      <c r="D40" s="83">
        <f t="shared" si="20"/>
        <v>-0.3125</v>
      </c>
      <c r="E40" s="97">
        <v>13</v>
      </c>
      <c r="F40" s="97">
        <v>13</v>
      </c>
      <c r="G40" s="83">
        <f t="shared" si="21"/>
        <v>0</v>
      </c>
      <c r="H40" s="97">
        <v>2</v>
      </c>
      <c r="I40" s="97">
        <v>6</v>
      </c>
      <c r="J40" s="83">
        <f t="shared" si="22"/>
        <v>-0.66666666666666663</v>
      </c>
      <c r="K40" s="74">
        <v>0</v>
      </c>
      <c r="L40" s="74">
        <v>0</v>
      </c>
      <c r="M40" s="83" t="str">
        <f t="shared" si="23"/>
        <v>--</v>
      </c>
    </row>
    <row r="41" spans="1:13" x14ac:dyDescent="0.2">
      <c r="A41" s="98" t="s">
        <v>9</v>
      </c>
      <c r="B41" s="74">
        <v>69</v>
      </c>
      <c r="C41" s="74">
        <v>44</v>
      </c>
      <c r="D41" s="83">
        <f t="shared" si="20"/>
        <v>0.56818181818181823</v>
      </c>
      <c r="E41" s="74">
        <v>15</v>
      </c>
      <c r="F41" s="74">
        <v>10</v>
      </c>
      <c r="G41" s="83">
        <f t="shared" si="21"/>
        <v>0.5</v>
      </c>
      <c r="H41" s="74">
        <v>6</v>
      </c>
      <c r="I41" s="74">
        <v>3</v>
      </c>
      <c r="J41" s="83">
        <f t="shared" si="22"/>
        <v>1</v>
      </c>
      <c r="K41" s="74">
        <v>0</v>
      </c>
      <c r="L41" s="74">
        <v>0</v>
      </c>
      <c r="M41" s="83" t="str">
        <f t="shared" si="23"/>
        <v>--</v>
      </c>
    </row>
    <row r="42" spans="1:13" x14ac:dyDescent="0.2">
      <c r="A42" s="98" t="s">
        <v>10</v>
      </c>
      <c r="B42" s="97">
        <v>73</v>
      </c>
      <c r="C42" s="97">
        <v>62</v>
      </c>
      <c r="D42" s="83">
        <f t="shared" si="20"/>
        <v>0.17741935483870969</v>
      </c>
      <c r="E42" s="74">
        <v>16</v>
      </c>
      <c r="F42" s="74">
        <v>15</v>
      </c>
      <c r="G42" s="83">
        <f t="shared" si="21"/>
        <v>6.6666666666666666E-2</v>
      </c>
      <c r="H42" s="74">
        <v>1</v>
      </c>
      <c r="I42" s="74">
        <v>3</v>
      </c>
      <c r="J42" s="83">
        <f t="shared" si="22"/>
        <v>-0.66666666666666663</v>
      </c>
      <c r="K42" s="74">
        <v>0</v>
      </c>
      <c r="L42" s="74">
        <v>0</v>
      </c>
      <c r="M42" s="83" t="str">
        <f t="shared" si="23"/>
        <v>--</v>
      </c>
    </row>
    <row r="43" spans="1:13" x14ac:dyDescent="0.2">
      <c r="A43" s="98" t="s">
        <v>24</v>
      </c>
      <c r="B43" s="97">
        <v>11</v>
      </c>
      <c r="C43" s="97">
        <v>7</v>
      </c>
      <c r="D43" s="83">
        <f t="shared" si="20"/>
        <v>0.5714285714285714</v>
      </c>
      <c r="E43" s="74">
        <v>3</v>
      </c>
      <c r="F43" s="74">
        <v>0</v>
      </c>
      <c r="G43" s="83" t="str">
        <f t="shared" si="21"/>
        <v>--</v>
      </c>
      <c r="H43" s="74">
        <v>0</v>
      </c>
      <c r="I43" s="74">
        <v>0</v>
      </c>
      <c r="J43" s="83" t="str">
        <f t="shared" si="22"/>
        <v>--</v>
      </c>
      <c r="K43" s="74">
        <v>0</v>
      </c>
      <c r="L43" s="74">
        <v>0</v>
      </c>
      <c r="M43" s="83" t="str">
        <f t="shared" si="23"/>
        <v>--</v>
      </c>
    </row>
    <row r="44" spans="1:13" x14ac:dyDescent="0.2">
      <c r="A44" s="99" t="s">
        <v>13</v>
      </c>
      <c r="B44" s="100"/>
      <c r="C44" s="100"/>
      <c r="D44" s="100"/>
      <c r="E44" s="100"/>
      <c r="F44" s="100"/>
      <c r="G44" s="100"/>
      <c r="H44" s="100"/>
      <c r="I44" s="100"/>
      <c r="J44" s="101"/>
      <c r="K44" s="80"/>
      <c r="L44" s="80"/>
      <c r="M44" s="81"/>
    </row>
    <row r="45" spans="1:13" x14ac:dyDescent="0.2">
      <c r="A45" s="77" t="s">
        <v>12</v>
      </c>
      <c r="B45" s="97">
        <v>287</v>
      </c>
      <c r="C45" s="97">
        <v>343</v>
      </c>
      <c r="D45" s="83">
        <f t="shared" ref="D45:D46" si="24">IF(C45&gt;0,(B45-C45)/C45,"--")</f>
        <v>-0.16326530612244897</v>
      </c>
      <c r="E45" s="74">
        <v>60</v>
      </c>
      <c r="F45" s="74">
        <v>88</v>
      </c>
      <c r="G45" s="83">
        <f t="shared" ref="G45:G46" si="25">IF(F45&gt;0,(E45-F45)/F45,"--")</f>
        <v>-0.31818181818181818</v>
      </c>
      <c r="H45" s="74">
        <v>14</v>
      </c>
      <c r="I45" s="74">
        <v>31</v>
      </c>
      <c r="J45" s="83">
        <f t="shared" ref="J45:J46" si="26">IF(I45&gt;0,(H45-I45)/I45,"--")</f>
        <v>-0.54838709677419351</v>
      </c>
      <c r="K45" s="74">
        <v>0</v>
      </c>
      <c r="L45" s="74">
        <v>0</v>
      </c>
      <c r="M45" s="83" t="str">
        <f t="shared" si="23"/>
        <v>--</v>
      </c>
    </row>
    <row r="46" spans="1:13" x14ac:dyDescent="0.2">
      <c r="A46" s="77" t="s">
        <v>11</v>
      </c>
      <c r="B46" s="97">
        <v>189</v>
      </c>
      <c r="C46" s="97">
        <v>259</v>
      </c>
      <c r="D46" s="83">
        <f t="shared" si="24"/>
        <v>-0.27027027027027029</v>
      </c>
      <c r="E46" s="74">
        <v>47</v>
      </c>
      <c r="F46" s="74">
        <v>67</v>
      </c>
      <c r="G46" s="83">
        <f t="shared" si="25"/>
        <v>-0.29850746268656714</v>
      </c>
      <c r="H46" s="74">
        <v>17</v>
      </c>
      <c r="I46" s="74">
        <v>24</v>
      </c>
      <c r="J46" s="83">
        <f t="shared" si="26"/>
        <v>-0.29166666666666669</v>
      </c>
      <c r="K46" s="74">
        <v>0</v>
      </c>
      <c r="L46" s="74">
        <v>0</v>
      </c>
      <c r="M46" s="83" t="str">
        <f t="shared" si="23"/>
        <v>--</v>
      </c>
    </row>
    <row r="47" spans="1:13" x14ac:dyDescent="0.2">
      <c r="A47" s="104" t="s">
        <v>23</v>
      </c>
      <c r="B47" s="100"/>
      <c r="C47" s="100"/>
      <c r="D47" s="100"/>
      <c r="E47" s="100"/>
      <c r="F47" s="100"/>
      <c r="G47" s="100"/>
      <c r="H47" s="100"/>
      <c r="I47" s="100"/>
      <c r="J47" s="101"/>
      <c r="K47" s="80"/>
      <c r="L47" s="80"/>
      <c r="M47" s="81"/>
    </row>
    <row r="48" spans="1:13" x14ac:dyDescent="0.2">
      <c r="A48" s="77" t="s">
        <v>14</v>
      </c>
      <c r="B48" s="102">
        <v>350</v>
      </c>
      <c r="C48" s="102">
        <v>493</v>
      </c>
      <c r="D48" s="83">
        <f t="shared" ref="D48:D50" si="27">IF(C48&gt;0,(B48-C48)/C48,"--")</f>
        <v>-0.29006085192697767</v>
      </c>
      <c r="E48" s="74">
        <v>79</v>
      </c>
      <c r="F48" s="74">
        <v>126</v>
      </c>
      <c r="G48" s="83">
        <f t="shared" ref="G48:G50" si="28">IF(F48&gt;0,(E48-F48)/F48,"--")</f>
        <v>-0.37301587301587302</v>
      </c>
      <c r="H48" s="74">
        <v>26</v>
      </c>
      <c r="I48" s="74">
        <v>46</v>
      </c>
      <c r="J48" s="83">
        <f t="shared" ref="J48:J50" si="29">IF(I48&gt;0,(H48-I48)/I48,"--")</f>
        <v>-0.43478260869565216</v>
      </c>
      <c r="K48" s="74">
        <v>0</v>
      </c>
      <c r="L48" s="74">
        <v>0</v>
      </c>
      <c r="M48" s="83" t="str">
        <f t="shared" si="23"/>
        <v>--</v>
      </c>
    </row>
    <row r="49" spans="1:13" x14ac:dyDescent="0.2">
      <c r="A49" s="77" t="s">
        <v>15</v>
      </c>
      <c r="B49" s="74">
        <v>53</v>
      </c>
      <c r="C49" s="74">
        <v>47</v>
      </c>
      <c r="D49" s="83">
        <f t="shared" si="27"/>
        <v>0.1276595744680851</v>
      </c>
      <c r="E49" s="74">
        <v>12</v>
      </c>
      <c r="F49" s="74">
        <v>14</v>
      </c>
      <c r="G49" s="83">
        <f t="shared" si="28"/>
        <v>-0.14285714285714285</v>
      </c>
      <c r="H49" s="74">
        <v>4</v>
      </c>
      <c r="I49" s="74">
        <v>6</v>
      </c>
      <c r="J49" s="83">
        <f t="shared" si="29"/>
        <v>-0.33333333333333331</v>
      </c>
      <c r="K49" s="74">
        <v>0</v>
      </c>
      <c r="L49" s="74">
        <v>0</v>
      </c>
      <c r="M49" s="83" t="str">
        <f t="shared" si="23"/>
        <v>--</v>
      </c>
    </row>
    <row r="50" spans="1:13" x14ac:dyDescent="0.2">
      <c r="A50" s="77" t="s">
        <v>10</v>
      </c>
      <c r="B50" s="74">
        <v>73</v>
      </c>
      <c r="C50" s="74">
        <v>62</v>
      </c>
      <c r="D50" s="83">
        <f t="shared" si="27"/>
        <v>0.17741935483870969</v>
      </c>
      <c r="E50" s="74">
        <v>16</v>
      </c>
      <c r="F50" s="74">
        <v>15</v>
      </c>
      <c r="G50" s="83">
        <f t="shared" si="28"/>
        <v>6.6666666666666666E-2</v>
      </c>
      <c r="H50" s="74">
        <v>1</v>
      </c>
      <c r="I50" s="74">
        <v>3</v>
      </c>
      <c r="J50" s="83">
        <f t="shared" si="29"/>
        <v>-0.66666666666666663</v>
      </c>
      <c r="K50" s="74">
        <v>0</v>
      </c>
      <c r="L50" s="74">
        <v>0</v>
      </c>
      <c r="M50" s="83" t="str">
        <f t="shared" si="23"/>
        <v>--</v>
      </c>
    </row>
    <row r="51" spans="1:13" s="108" customFormat="1" ht="17.25" customHeight="1" x14ac:dyDescent="0.2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7"/>
      <c r="L51" s="107"/>
      <c r="M51" s="107"/>
    </row>
  </sheetData>
  <mergeCells count="2">
    <mergeCell ref="A10:M10"/>
    <mergeCell ref="A31:M31"/>
  </mergeCells>
  <pageMargins left="0.25" right="0.25" top="0.59791666666666665" bottom="0.20499999999999999" header="0.3" footer="0.3"/>
  <pageSetup scale="80" fitToHeight="0" orientation="landscape" r:id="rId1"/>
  <headerFooter differentOddEven="1">
    <oddHeader>&amp;C&amp;"Arial,Bold"&amp;14Autumn 2016 UW Tacoma ICORA Admissions Report (February Numbers)</oddHeader>
    <evenHeader>&amp;C&amp;"Arial,Bold"&amp;14Autumn 2013 UW Tacoma ICORA Enrollment Report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UW Bothell</vt:lpstr>
      <vt:lpstr>UW Seattle</vt:lpstr>
      <vt:lpstr>UW Tacoma</vt:lpstr>
      <vt:lpstr>UW Bothell (Fall)</vt:lpstr>
      <vt:lpstr>UW Seattle (Fall)</vt:lpstr>
      <vt:lpstr>UW Tacoma (Fall)</vt:lpstr>
    </vt:vector>
  </TitlesOfParts>
  <Company>University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eleggio</dc:creator>
  <cp:lastModifiedBy>K. Schoenfeld</cp:lastModifiedBy>
  <cp:lastPrinted>2013-06-19T23:22:19Z</cp:lastPrinted>
  <dcterms:created xsi:type="dcterms:W3CDTF">2011-06-23T21:16:50Z</dcterms:created>
  <dcterms:modified xsi:type="dcterms:W3CDTF">2016-02-18T19:20:55Z</dcterms:modified>
</cp:coreProperties>
</file>