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opb\OFFICE\IR\Regular Reports\ICORA\Finished Reports\"/>
    </mc:Choice>
  </mc:AlternateContent>
  <bookViews>
    <workbookView xWindow="0" yWindow="0" windowWidth="18165" windowHeight="8070"/>
  </bookViews>
  <sheets>
    <sheet name="UW Bothell (Fall)" sheetId="1" r:id="rId1"/>
    <sheet name="UW Seattle (Fall)" sheetId="2" r:id="rId2"/>
    <sheet name="UW Tacoma (Fall)" sheetId="3" r:id="rId3"/>
  </sheets>
  <calcPr calcId="162913"/>
</workbook>
</file>

<file path=xl/calcChain.xml><?xml version="1.0" encoding="utf-8"?>
<calcChain xmlns="http://schemas.openxmlformats.org/spreadsheetml/2006/main">
  <c r="D91" i="2" l="1"/>
  <c r="I69" i="2" l="1"/>
  <c r="H69" i="2"/>
  <c r="H70" i="1"/>
  <c r="D88" i="3" l="1"/>
  <c r="D87" i="3"/>
  <c r="D86" i="3"/>
  <c r="D83" i="3"/>
  <c r="D82" i="3"/>
  <c r="D80" i="3"/>
  <c r="D79" i="3"/>
  <c r="D78" i="3"/>
  <c r="D77" i="3"/>
  <c r="D76" i="3"/>
  <c r="D75" i="3"/>
  <c r="D74" i="3"/>
  <c r="J71" i="3"/>
  <c r="D73" i="3"/>
  <c r="D72" i="3"/>
  <c r="I67" i="3"/>
  <c r="H67" i="3"/>
  <c r="F67" i="3"/>
  <c r="G67" i="3" s="1"/>
  <c r="E67" i="3"/>
  <c r="C67" i="3"/>
  <c r="I70" i="3" s="1"/>
  <c r="B67" i="3"/>
  <c r="H70" i="3" s="1"/>
  <c r="J65" i="3"/>
  <c r="G65" i="3"/>
  <c r="D65" i="3"/>
  <c r="J64" i="3"/>
  <c r="G64" i="3"/>
  <c r="D64" i="3"/>
  <c r="J63" i="3"/>
  <c r="G63" i="3"/>
  <c r="D63" i="3"/>
  <c r="J62" i="3"/>
  <c r="G62" i="3"/>
  <c r="D62" i="3"/>
  <c r="J61" i="3"/>
  <c r="G61" i="3"/>
  <c r="D61" i="3"/>
  <c r="J60" i="3"/>
  <c r="G60" i="3"/>
  <c r="D60" i="3"/>
  <c r="J59" i="3"/>
  <c r="G59" i="3"/>
  <c r="D59" i="3"/>
  <c r="J58" i="3"/>
  <c r="G58" i="3"/>
  <c r="D58" i="3"/>
  <c r="M50" i="3"/>
  <c r="J50" i="3"/>
  <c r="G50" i="3"/>
  <c r="D50" i="3"/>
  <c r="M49" i="3"/>
  <c r="J49" i="3"/>
  <c r="G49" i="3"/>
  <c r="D49" i="3"/>
  <c r="M48" i="3"/>
  <c r="J48" i="3"/>
  <c r="G48" i="3"/>
  <c r="D48" i="3"/>
  <c r="M46" i="3"/>
  <c r="J46" i="3"/>
  <c r="G46" i="3"/>
  <c r="D46" i="3"/>
  <c r="M45" i="3"/>
  <c r="J45" i="3"/>
  <c r="G45" i="3"/>
  <c r="D45" i="3"/>
  <c r="M43" i="3"/>
  <c r="J43" i="3"/>
  <c r="G43" i="3"/>
  <c r="D43" i="3"/>
  <c r="M42" i="3"/>
  <c r="J42" i="3"/>
  <c r="G42" i="3"/>
  <c r="D42" i="3"/>
  <c r="M41" i="3"/>
  <c r="J41" i="3"/>
  <c r="G41" i="3"/>
  <c r="D41" i="3"/>
  <c r="M40" i="3"/>
  <c r="J40" i="3"/>
  <c r="G40" i="3"/>
  <c r="D40" i="3"/>
  <c r="M39" i="3"/>
  <c r="J39" i="3"/>
  <c r="G39" i="3"/>
  <c r="D39" i="3"/>
  <c r="M38" i="3"/>
  <c r="J38" i="3"/>
  <c r="G38" i="3"/>
  <c r="D38" i="3"/>
  <c r="M37" i="3"/>
  <c r="J37" i="3"/>
  <c r="G37" i="3"/>
  <c r="D37" i="3"/>
  <c r="M36" i="3"/>
  <c r="J36" i="3"/>
  <c r="G36" i="3"/>
  <c r="D36" i="3"/>
  <c r="M35" i="3"/>
  <c r="J35" i="3"/>
  <c r="G35" i="3"/>
  <c r="D35" i="3"/>
  <c r="M29" i="3"/>
  <c r="J29" i="3"/>
  <c r="G29" i="3"/>
  <c r="D29" i="3"/>
  <c r="M28" i="3"/>
  <c r="J28" i="3"/>
  <c r="G28" i="3"/>
  <c r="D28" i="3"/>
  <c r="M27" i="3"/>
  <c r="J27" i="3"/>
  <c r="G27" i="3"/>
  <c r="D27" i="3"/>
  <c r="M25" i="3"/>
  <c r="J25" i="3"/>
  <c r="G25" i="3"/>
  <c r="D25" i="3"/>
  <c r="M24" i="3"/>
  <c r="J24" i="3"/>
  <c r="G24" i="3"/>
  <c r="D24" i="3"/>
  <c r="M22" i="3"/>
  <c r="J22" i="3"/>
  <c r="G22" i="3"/>
  <c r="D22" i="3"/>
  <c r="M21" i="3"/>
  <c r="J21" i="3"/>
  <c r="G21" i="3"/>
  <c r="D21" i="3"/>
  <c r="M20" i="3"/>
  <c r="J20" i="3"/>
  <c r="G20" i="3"/>
  <c r="D20" i="3"/>
  <c r="M19" i="3"/>
  <c r="J19" i="3"/>
  <c r="G19" i="3"/>
  <c r="D19" i="3"/>
  <c r="M18" i="3"/>
  <c r="J18" i="3"/>
  <c r="G18" i="3"/>
  <c r="D18" i="3"/>
  <c r="M17" i="3"/>
  <c r="J17" i="3"/>
  <c r="G17" i="3"/>
  <c r="D17" i="3"/>
  <c r="M16" i="3"/>
  <c r="J16" i="3"/>
  <c r="G16" i="3"/>
  <c r="D16" i="3"/>
  <c r="M15" i="3"/>
  <c r="J15" i="3"/>
  <c r="G15" i="3"/>
  <c r="D15" i="3"/>
  <c r="M14" i="3"/>
  <c r="J14" i="3"/>
  <c r="G14" i="3"/>
  <c r="D14" i="3"/>
  <c r="L8" i="3"/>
  <c r="K8" i="3"/>
  <c r="I8" i="3"/>
  <c r="J8" i="3" s="1"/>
  <c r="H8" i="3"/>
  <c r="F8" i="3"/>
  <c r="E8" i="3"/>
  <c r="C8" i="3"/>
  <c r="B8" i="3"/>
  <c r="M6" i="3"/>
  <c r="J6" i="3"/>
  <c r="G6" i="3"/>
  <c r="D6" i="3"/>
  <c r="M5" i="3"/>
  <c r="J5" i="3"/>
  <c r="G5" i="3"/>
  <c r="D5" i="3"/>
  <c r="J73" i="2"/>
  <c r="D90" i="2"/>
  <c r="D89" i="2"/>
  <c r="D88" i="2"/>
  <c r="D85" i="2"/>
  <c r="D84" i="2"/>
  <c r="D82" i="2"/>
  <c r="D81" i="2"/>
  <c r="D80" i="2"/>
  <c r="D79" i="2"/>
  <c r="D78" i="2"/>
  <c r="D77" i="2"/>
  <c r="D76" i="2"/>
  <c r="D75" i="2"/>
  <c r="D74" i="2"/>
  <c r="J67" i="2"/>
  <c r="J66" i="2"/>
  <c r="J65" i="2"/>
  <c r="J64" i="2"/>
  <c r="J63" i="2"/>
  <c r="J62" i="2"/>
  <c r="J61" i="2"/>
  <c r="J60" i="2"/>
  <c r="J59" i="2"/>
  <c r="G67" i="2"/>
  <c r="G66" i="2"/>
  <c r="G65" i="2"/>
  <c r="G64" i="2"/>
  <c r="G63" i="2"/>
  <c r="G62" i="2"/>
  <c r="G61" i="2"/>
  <c r="G60" i="2"/>
  <c r="G59" i="2"/>
  <c r="D67" i="2"/>
  <c r="D66" i="2"/>
  <c r="D65" i="2"/>
  <c r="D64" i="2"/>
  <c r="D63" i="2"/>
  <c r="D62" i="2"/>
  <c r="D61" i="2"/>
  <c r="D60" i="2"/>
  <c r="D59" i="2"/>
  <c r="M50" i="2"/>
  <c r="J50" i="2"/>
  <c r="G50" i="2"/>
  <c r="D50" i="2"/>
  <c r="M49" i="2"/>
  <c r="J49" i="2"/>
  <c r="G49" i="2"/>
  <c r="D49" i="2"/>
  <c r="M48" i="2"/>
  <c r="J48" i="2"/>
  <c r="G48" i="2"/>
  <c r="D48" i="2"/>
  <c r="M46" i="2"/>
  <c r="J46" i="2"/>
  <c r="G46" i="2"/>
  <c r="D46" i="2"/>
  <c r="M45" i="2"/>
  <c r="J45" i="2"/>
  <c r="G45" i="2"/>
  <c r="D45" i="2"/>
  <c r="M43" i="2"/>
  <c r="J43" i="2"/>
  <c r="G43" i="2"/>
  <c r="D43" i="2"/>
  <c r="M42" i="2"/>
  <c r="J42" i="2"/>
  <c r="G42" i="2"/>
  <c r="D42" i="2"/>
  <c r="M41" i="2"/>
  <c r="J41" i="2"/>
  <c r="G41" i="2"/>
  <c r="D41" i="2"/>
  <c r="M40" i="2"/>
  <c r="J40" i="2"/>
  <c r="G40" i="2"/>
  <c r="D40" i="2"/>
  <c r="M39" i="2"/>
  <c r="J39" i="2"/>
  <c r="G39" i="2"/>
  <c r="D39" i="2"/>
  <c r="M38" i="2"/>
  <c r="J38" i="2"/>
  <c r="G38" i="2"/>
  <c r="D38" i="2"/>
  <c r="M37" i="2"/>
  <c r="J37" i="2"/>
  <c r="G37" i="2"/>
  <c r="D37" i="2"/>
  <c r="M36" i="2"/>
  <c r="J36" i="2"/>
  <c r="G36" i="2"/>
  <c r="D36" i="2"/>
  <c r="M35" i="2"/>
  <c r="J35" i="2"/>
  <c r="G35" i="2"/>
  <c r="D35" i="2"/>
  <c r="M29" i="2"/>
  <c r="J29" i="2"/>
  <c r="G29" i="2"/>
  <c r="D29" i="2"/>
  <c r="M28" i="2"/>
  <c r="J28" i="2"/>
  <c r="G28" i="2"/>
  <c r="D28" i="2"/>
  <c r="M27" i="2"/>
  <c r="J27" i="2"/>
  <c r="G27" i="2"/>
  <c r="D27" i="2"/>
  <c r="M25" i="2"/>
  <c r="J25" i="2"/>
  <c r="G25" i="2"/>
  <c r="D25" i="2"/>
  <c r="M24" i="2"/>
  <c r="J24" i="2"/>
  <c r="G24" i="2"/>
  <c r="D24" i="2"/>
  <c r="M22" i="2"/>
  <c r="J22" i="2"/>
  <c r="G22" i="2"/>
  <c r="D22" i="2"/>
  <c r="M21" i="2"/>
  <c r="J21" i="2"/>
  <c r="G21" i="2"/>
  <c r="D21" i="2"/>
  <c r="M20" i="2"/>
  <c r="J20" i="2"/>
  <c r="G20" i="2"/>
  <c r="D20" i="2"/>
  <c r="M19" i="2"/>
  <c r="J19" i="2"/>
  <c r="G19" i="2"/>
  <c r="D19" i="2"/>
  <c r="M18" i="2"/>
  <c r="J18" i="2"/>
  <c r="G18" i="2"/>
  <c r="D18" i="2"/>
  <c r="M17" i="2"/>
  <c r="J17" i="2"/>
  <c r="G17" i="2"/>
  <c r="D17" i="2"/>
  <c r="M16" i="2"/>
  <c r="J16" i="2"/>
  <c r="G16" i="2"/>
  <c r="D16" i="2"/>
  <c r="M15" i="2"/>
  <c r="J15" i="2"/>
  <c r="G15" i="2"/>
  <c r="D15" i="2"/>
  <c r="M14" i="2"/>
  <c r="J14" i="2"/>
  <c r="G14" i="2"/>
  <c r="D14" i="2"/>
  <c r="L8" i="2"/>
  <c r="K8" i="2"/>
  <c r="I8" i="2"/>
  <c r="H8" i="2"/>
  <c r="F8" i="2"/>
  <c r="E8" i="2"/>
  <c r="C8" i="2"/>
  <c r="B8" i="2"/>
  <c r="M6" i="2"/>
  <c r="J6" i="2"/>
  <c r="G6" i="2"/>
  <c r="D6" i="2"/>
  <c r="M5" i="2"/>
  <c r="J5" i="2"/>
  <c r="G5" i="2"/>
  <c r="D5" i="2"/>
  <c r="B69" i="2"/>
  <c r="H72" i="2" s="1"/>
  <c r="C69" i="2"/>
  <c r="E69" i="2"/>
  <c r="F69" i="2"/>
  <c r="M22" i="1"/>
  <c r="M21" i="1"/>
  <c r="M20" i="1"/>
  <c r="M19" i="1"/>
  <c r="M18" i="1"/>
  <c r="M17" i="1"/>
  <c r="M16" i="1"/>
  <c r="M15" i="1"/>
  <c r="M14" i="1"/>
  <c r="K8" i="1"/>
  <c r="L8" i="1"/>
  <c r="M6" i="1"/>
  <c r="J6" i="1"/>
  <c r="G6" i="1"/>
  <c r="D6" i="1"/>
  <c r="M5" i="1"/>
  <c r="J5" i="1"/>
  <c r="G5" i="1"/>
  <c r="D5" i="1"/>
  <c r="M25" i="1"/>
  <c r="J25" i="1"/>
  <c r="G25" i="1"/>
  <c r="D25" i="1"/>
  <c r="M24" i="1"/>
  <c r="J24" i="1"/>
  <c r="G24" i="1"/>
  <c r="D24" i="1"/>
  <c r="D29" i="1"/>
  <c r="D28" i="1"/>
  <c r="D27" i="1"/>
  <c r="G29" i="1"/>
  <c r="G28" i="1"/>
  <c r="G27" i="1"/>
  <c r="M29" i="1"/>
  <c r="M28" i="1"/>
  <c r="M27" i="1"/>
  <c r="J29" i="1"/>
  <c r="J28" i="1"/>
  <c r="J27" i="1"/>
  <c r="D50" i="1"/>
  <c r="D49" i="1"/>
  <c r="D48" i="1"/>
  <c r="G50" i="1"/>
  <c r="G49" i="1"/>
  <c r="G48" i="1"/>
  <c r="J50" i="1"/>
  <c r="J49" i="1"/>
  <c r="J48" i="1"/>
  <c r="D46" i="1"/>
  <c r="D45" i="1"/>
  <c r="G46" i="1"/>
  <c r="G45" i="1"/>
  <c r="J46" i="1"/>
  <c r="J45" i="1"/>
  <c r="M50" i="1"/>
  <c r="M49" i="1"/>
  <c r="M48" i="1"/>
  <c r="M46" i="1"/>
  <c r="M45" i="1"/>
  <c r="J71" i="1"/>
  <c r="D74" i="1"/>
  <c r="D75" i="1"/>
  <c r="D76" i="1"/>
  <c r="D77" i="1"/>
  <c r="D78" i="1"/>
  <c r="D79" i="1"/>
  <c r="D80" i="1"/>
  <c r="D72" i="1"/>
  <c r="D73" i="1"/>
  <c r="D88" i="1"/>
  <c r="D87" i="1"/>
  <c r="D86" i="1"/>
  <c r="D83" i="1"/>
  <c r="D82" i="1"/>
  <c r="J65" i="1"/>
  <c r="J64" i="1"/>
  <c r="J63" i="1"/>
  <c r="J62" i="1"/>
  <c r="J61" i="1"/>
  <c r="J60" i="1"/>
  <c r="J59" i="1"/>
  <c r="J58" i="1"/>
  <c r="G65" i="1"/>
  <c r="G64" i="1"/>
  <c r="G63" i="1"/>
  <c r="G62" i="1"/>
  <c r="G61" i="1"/>
  <c r="G60" i="1"/>
  <c r="G59" i="1"/>
  <c r="G58" i="1"/>
  <c r="D59" i="1"/>
  <c r="D60" i="1"/>
  <c r="D61" i="1"/>
  <c r="D62" i="1"/>
  <c r="D63" i="1"/>
  <c r="D64" i="1"/>
  <c r="D65" i="1"/>
  <c r="D58" i="1"/>
  <c r="M43" i="1"/>
  <c r="M42" i="1"/>
  <c r="M41" i="1"/>
  <c r="M40" i="1"/>
  <c r="M39" i="1"/>
  <c r="M38" i="1"/>
  <c r="M37" i="1"/>
  <c r="M36" i="1"/>
  <c r="M35" i="1"/>
  <c r="J43" i="1"/>
  <c r="J42" i="1"/>
  <c r="J41" i="1"/>
  <c r="J40" i="1"/>
  <c r="J39" i="1"/>
  <c r="J38" i="1"/>
  <c r="J37" i="1"/>
  <c r="J36" i="1"/>
  <c r="J35" i="1"/>
  <c r="G43" i="1"/>
  <c r="G42" i="1"/>
  <c r="G41" i="1"/>
  <c r="G40" i="1"/>
  <c r="G39" i="1"/>
  <c r="G38" i="1"/>
  <c r="G37" i="1"/>
  <c r="G36" i="1"/>
  <c r="G35" i="1"/>
  <c r="D43" i="1"/>
  <c r="D42" i="1"/>
  <c r="D41" i="1"/>
  <c r="D40" i="1"/>
  <c r="D39" i="1"/>
  <c r="D38" i="1"/>
  <c r="D37" i="1"/>
  <c r="D36" i="1"/>
  <c r="D35" i="1"/>
  <c r="J22" i="1"/>
  <c r="J21" i="1"/>
  <c r="J20" i="1"/>
  <c r="J19" i="1"/>
  <c r="J18" i="1"/>
  <c r="J17" i="1"/>
  <c r="J16" i="1"/>
  <c r="J15" i="1"/>
  <c r="J14" i="1"/>
  <c r="G22" i="1"/>
  <c r="G21" i="1"/>
  <c r="G20" i="1"/>
  <c r="G19" i="1"/>
  <c r="G18" i="1"/>
  <c r="G17" i="1"/>
  <c r="G16" i="1"/>
  <c r="G15" i="1"/>
  <c r="G14" i="1"/>
  <c r="D16" i="1"/>
  <c r="D17" i="1"/>
  <c r="D18" i="1"/>
  <c r="D19" i="1"/>
  <c r="D20" i="1"/>
  <c r="D21" i="1"/>
  <c r="D22" i="1"/>
  <c r="D15" i="1"/>
  <c r="D14" i="1"/>
  <c r="M8" i="2" l="1"/>
  <c r="J8" i="2"/>
  <c r="J70" i="3"/>
  <c r="J69" i="2"/>
  <c r="G8" i="2"/>
  <c r="J67" i="3"/>
  <c r="G69" i="2"/>
  <c r="D69" i="2"/>
  <c r="M8" i="3"/>
  <c r="G8" i="3"/>
  <c r="D8" i="3"/>
  <c r="D8" i="2"/>
  <c r="M8" i="1"/>
  <c r="D67" i="3"/>
  <c r="I72" i="2"/>
  <c r="J72" i="2" s="1"/>
  <c r="I67" i="1"/>
  <c r="H67" i="1"/>
  <c r="F67" i="1"/>
  <c r="G67" i="1" s="1"/>
  <c r="E67" i="1"/>
  <c r="C67" i="1"/>
  <c r="B67" i="1"/>
  <c r="J67" i="1" l="1"/>
  <c r="I70" i="1"/>
  <c r="D67" i="1"/>
  <c r="J70" i="1" l="1"/>
  <c r="I8" i="1"/>
  <c r="F8" i="1"/>
  <c r="C8" i="1"/>
  <c r="H8" i="1" l="1"/>
  <c r="J8" i="1" s="1"/>
  <c r="E8" i="1"/>
  <c r="G8" i="1" s="1"/>
  <c r="B8" i="1"/>
  <c r="D8" i="1" s="1"/>
</calcChain>
</file>

<file path=xl/sharedStrings.xml><?xml version="1.0" encoding="utf-8"?>
<sst xmlns="http://schemas.openxmlformats.org/spreadsheetml/2006/main" count="470" uniqueCount="45">
  <si>
    <t>Admits</t>
  </si>
  <si>
    <t>Paid</t>
  </si>
  <si>
    <t>% Change</t>
  </si>
  <si>
    <t>Freshmen</t>
  </si>
  <si>
    <t>Transfer</t>
  </si>
  <si>
    <t>Totals</t>
  </si>
  <si>
    <t>Status</t>
  </si>
  <si>
    <t>Ethnicity</t>
  </si>
  <si>
    <t>Asian American</t>
  </si>
  <si>
    <t>Hispanic</t>
  </si>
  <si>
    <t>International</t>
  </si>
  <si>
    <t>Male</t>
  </si>
  <si>
    <t>Female</t>
  </si>
  <si>
    <t>Gender</t>
  </si>
  <si>
    <t>Resident</t>
  </si>
  <si>
    <t>Nonresident</t>
  </si>
  <si>
    <t>ADMISSIONS</t>
  </si>
  <si>
    <t>Enrolled</t>
  </si>
  <si>
    <t>Apps</t>
  </si>
  <si>
    <t>American Indian/Alaskan Native</t>
  </si>
  <si>
    <t>Native Hawaiian/Pacific Islander</t>
  </si>
  <si>
    <t>White</t>
  </si>
  <si>
    <t>Two or more races</t>
  </si>
  <si>
    <t>Residency</t>
  </si>
  <si>
    <t>Unknown/Not Indicated</t>
  </si>
  <si>
    <t>Transfers</t>
  </si>
  <si>
    <t>Black or African American</t>
  </si>
  <si>
    <t>TOTAL ENROLLMENT</t>
  </si>
  <si>
    <t>Total headcount</t>
  </si>
  <si>
    <t>Continuing student headcount</t>
  </si>
  <si>
    <t>Non-U.S. resident headcount</t>
  </si>
  <si>
    <t>Sophomore</t>
  </si>
  <si>
    <t>Junior</t>
  </si>
  <si>
    <t>Senior</t>
  </si>
  <si>
    <t>Post-baccalaureate</t>
  </si>
  <si>
    <t>Non-Matric</t>
  </si>
  <si>
    <t>Grad Non-Matric</t>
  </si>
  <si>
    <t>Graduate</t>
  </si>
  <si>
    <t>Headcount</t>
  </si>
  <si>
    <t>Total FTE</t>
  </si>
  <si>
    <t>Professional</t>
  </si>
  <si>
    <t>AUT 2016</t>
  </si>
  <si>
    <t>AUT 2015</t>
  </si>
  <si>
    <t>Not Classified</t>
  </si>
  <si>
    <t xml:space="preserve">Applications by ethnicity or residency may not sum to the total applications received due to applicants submitting more than one application.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</si>
</sst>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9275B"/>
        <bgColor indexed="64"/>
      </patternFill>
    </fill>
    <fill>
      <patternFill patternType="solid">
        <fgColor rgb="FFA489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2" xfId="0" applyFont="1" applyFill="1" applyBorder="1"/>
    <xf numFmtId="3" fontId="3" fillId="0" borderId="2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3" fillId="0" borderId="1" xfId="1" applyFont="1" applyFill="1" applyBorder="1"/>
    <xf numFmtId="0" fontId="4" fillId="0" borderId="2" xfId="1" applyFont="1" applyBorder="1"/>
    <xf numFmtId="0" fontId="3" fillId="0" borderId="2" xfId="1" applyFont="1" applyBorder="1"/>
    <xf numFmtId="0" fontId="3" fillId="0" borderId="3" xfId="1" applyFont="1" applyFill="1" applyBorder="1"/>
    <xf numFmtId="0" fontId="3" fillId="0" borderId="1" xfId="1" applyFont="1" applyBorder="1"/>
    <xf numFmtId="0" fontId="3" fillId="0" borderId="2" xfId="1" applyFont="1" applyFill="1" applyBorder="1"/>
    <xf numFmtId="0" fontId="4" fillId="2" borderId="8" xfId="1" applyFont="1" applyFill="1" applyBorder="1"/>
    <xf numFmtId="0" fontId="3" fillId="2" borderId="10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7" xfId="1" applyFont="1" applyFill="1" applyBorder="1"/>
    <xf numFmtId="0" fontId="3" fillId="2" borderId="9" xfId="1" applyFont="1" applyFill="1" applyBorder="1"/>
    <xf numFmtId="0" fontId="4" fillId="0" borderId="6" xfId="1" applyFont="1" applyBorder="1"/>
    <xf numFmtId="0" fontId="3" fillId="0" borderId="6" xfId="1" applyFont="1" applyBorder="1"/>
    <xf numFmtId="0" fontId="4" fillId="0" borderId="0" xfId="1" applyFont="1" applyBorder="1"/>
    <xf numFmtId="0" fontId="3" fillId="0" borderId="0" xfId="1" applyFont="1" applyBorder="1"/>
    <xf numFmtId="9" fontId="3" fillId="0" borderId="0" xfId="1" applyNumberFormat="1" applyFont="1" applyBorder="1"/>
    <xf numFmtId="0" fontId="3" fillId="0" borderId="6" xfId="1" applyFont="1" applyFill="1" applyBorder="1"/>
    <xf numFmtId="0" fontId="4" fillId="2" borderId="3" xfId="1" applyFont="1" applyFill="1" applyBorder="1"/>
    <xf numFmtId="0" fontId="7" fillId="0" borderId="0" xfId="0" applyFont="1"/>
    <xf numFmtId="0" fontId="4" fillId="2" borderId="4" xfId="1" applyFont="1" applyFill="1" applyBorder="1"/>
    <xf numFmtId="0" fontId="3" fillId="0" borderId="0" xfId="1" applyFont="1"/>
    <xf numFmtId="0" fontId="3" fillId="0" borderId="0" xfId="1" applyFont="1" applyFill="1"/>
    <xf numFmtId="3" fontId="3" fillId="0" borderId="2" xfId="1" applyNumberFormat="1" applyFont="1" applyBorder="1"/>
    <xf numFmtId="0" fontId="6" fillId="2" borderId="9" xfId="1" applyFont="1" applyFill="1" applyBorder="1"/>
    <xf numFmtId="0" fontId="6" fillId="2" borderId="0" xfId="1" applyFont="1" applyFill="1" applyBorder="1"/>
    <xf numFmtId="3" fontId="3" fillId="2" borderId="0" xfId="1" applyNumberFormat="1" applyFont="1" applyFill="1" applyBorder="1"/>
    <xf numFmtId="0" fontId="6" fillId="2" borderId="10" xfId="1" applyFont="1" applyFill="1" applyBorder="1"/>
    <xf numFmtId="0" fontId="6" fillId="2" borderId="0" xfId="1" applyFont="1" applyFill="1"/>
    <xf numFmtId="0" fontId="3" fillId="0" borderId="2" xfId="0" applyNumberFormat="1" applyFont="1" applyBorder="1"/>
    <xf numFmtId="0" fontId="6" fillId="2" borderId="11" xfId="1" applyFont="1" applyFill="1" applyBorder="1"/>
    <xf numFmtId="164" fontId="3" fillId="0" borderId="2" xfId="3" applyNumberFormat="1" applyFont="1" applyBorder="1"/>
    <xf numFmtId="9" fontId="3" fillId="0" borderId="2" xfId="1" applyNumberFormat="1" applyFont="1" applyFill="1" applyBorder="1" applyAlignment="1">
      <alignment horizontal="right"/>
    </xf>
    <xf numFmtId="0" fontId="10" fillId="3" borderId="0" xfId="0" applyFont="1" applyFill="1" applyBorder="1"/>
    <xf numFmtId="0" fontId="10" fillId="4" borderId="0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4" fillId="0" borderId="2" xfId="0" applyFont="1" applyBorder="1"/>
    <xf numFmtId="0" fontId="6" fillId="0" borderId="2" xfId="0" applyFont="1" applyBorder="1"/>
    <xf numFmtId="0" fontId="11" fillId="0" borderId="2" xfId="0" applyFont="1" applyBorder="1"/>
    <xf numFmtId="0" fontId="3" fillId="0" borderId="6" xfId="0" applyFont="1" applyFill="1" applyBorder="1"/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2" borderId="4" xfId="0" applyFont="1" applyFill="1" applyBorder="1"/>
    <xf numFmtId="0" fontId="6" fillId="2" borderId="12" xfId="0" applyFont="1" applyFill="1" applyBorder="1"/>
    <xf numFmtId="0" fontId="3" fillId="2" borderId="12" xfId="0" applyFont="1" applyFill="1" applyBorder="1"/>
    <xf numFmtId="0" fontId="3" fillId="2" borderId="0" xfId="0" applyFont="1" applyFill="1" applyBorder="1"/>
    <xf numFmtId="0" fontId="6" fillId="2" borderId="5" xfId="0" applyFont="1" applyFill="1" applyBorder="1"/>
    <xf numFmtId="0" fontId="3" fillId="2" borderId="4" xfId="0" applyFont="1" applyFill="1" applyBorder="1"/>
    <xf numFmtId="0" fontId="4" fillId="0" borderId="6" xfId="0" applyFont="1" applyBorder="1"/>
    <xf numFmtId="3" fontId="3" fillId="0" borderId="6" xfId="0" applyNumberFormat="1" applyFont="1" applyFill="1" applyBorder="1"/>
    <xf numFmtId="0" fontId="4" fillId="0" borderId="2" xfId="0" applyFont="1" applyFill="1" applyBorder="1"/>
    <xf numFmtId="0" fontId="3" fillId="2" borderId="13" xfId="0" applyFont="1" applyFill="1" applyBorder="1"/>
    <xf numFmtId="3" fontId="3" fillId="0" borderId="6" xfId="0" applyNumberFormat="1" applyFont="1" applyBorder="1"/>
    <xf numFmtId="3" fontId="3" fillId="0" borderId="2" xfId="0" applyNumberFormat="1" applyFont="1" applyFill="1" applyBorder="1"/>
    <xf numFmtId="0" fontId="4" fillId="2" borderId="3" xfId="0" applyFont="1" applyFill="1" applyBorder="1"/>
    <xf numFmtId="3" fontId="6" fillId="2" borderId="0" xfId="0" applyNumberFormat="1" applyFont="1" applyFill="1"/>
    <xf numFmtId="3" fontId="3" fillId="2" borderId="0" xfId="0" applyNumberFormat="1" applyFont="1" applyFill="1"/>
    <xf numFmtId="0" fontId="3" fillId="0" borderId="4" xfId="0" applyFont="1" applyFill="1" applyBorder="1"/>
    <xf numFmtId="165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9" fontId="3" fillId="0" borderId="13" xfId="1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/>
    <xf numFmtId="0" fontId="12" fillId="0" borderId="0" xfId="1" applyFont="1" applyFill="1" applyBorder="1"/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3" xfId="2"/>
    <cellStyle name="Normal 4" xfId="4"/>
  </cellStyles>
  <dxfs count="11">
    <dxf>
      <font>
        <color theme="0"/>
      </font>
      <fill>
        <patternFill>
          <bgColor rgb="FFA48957"/>
        </patternFill>
      </fill>
      <border>
        <horizontal style="thin">
          <color rgb="FFA48957"/>
        </horizontal>
      </border>
    </dxf>
    <dxf>
      <font>
        <b/>
        <color theme="0"/>
      </font>
      <fill>
        <patternFill>
          <bgColor rgb="FFA48957"/>
        </patternFill>
      </fill>
      <border>
        <top/>
        <bottom/>
        <vertical/>
        <horizontal style="thin">
          <color rgb="FFA48957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theme="7" tint="0.39997558519241921"/>
        </top>
        <bottom style="thin">
          <color theme="7" tint="0.39997558519241921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color theme="1"/>
      </font>
      <border>
        <bottom style="thin">
          <color theme="7" tint="0.79998168889431442"/>
        </bottom>
      </border>
    </dxf>
    <dxf>
      <border>
        <left style="thin">
          <color theme="7" tint="0.79998168889431442"/>
        </left>
        <right style="thin">
          <color theme="7" tint="0.79998168889431442"/>
        </right>
      </border>
    </dxf>
    <dxf>
      <fill>
        <patternFill patternType="solid">
          <fgColor theme="7" tint="0.39997558519241921"/>
          <bgColor theme="7" tint="0.39997558519241921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  <border>
        <bottom style="thin">
          <color theme="7"/>
        </bottom>
        <vertical/>
        <horizontal style="thin">
          <color rgb="FF39275B"/>
        </horizontal>
      </border>
    </dxf>
    <dxf>
      <font>
        <color theme="1"/>
      </font>
      <fill>
        <patternFill patternType="solid">
          <fgColor theme="7" tint="0.59999389629810485"/>
          <bgColor theme="7" tint="0.59999389629810485"/>
        </patternFill>
      </fill>
      <border>
        <horizontal style="thin">
          <color theme="7" tint="0.79998168889431442"/>
        </horizontal>
      </border>
    </dxf>
  </dxfs>
  <tableStyles count="1" defaultTableStyle="TableStyleMedium9" defaultPivotStyle="PivotStyleLight16">
    <tableStyle name="PivotStyleDarkPurple_UWB" table="0" count="11">
      <tableStyleElement type="wholeTable" dxfId="10"/>
      <tableStyleElement type="headerRow" dxfId="9"/>
      <tableStyleElement type="totalRow" dxfId="8"/>
      <tableStyleElement type="secondRowStripe" dxfId="7"/>
      <tableStyleElement type="secondColumnStripe" dxfId="6"/>
      <tableStyleElement type="firstSubtotalRow" dxfId="5"/>
      <tableStyleElement type="second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A48957"/>
      <color rgb="FF3927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topLeftCell="A37" zoomScale="90" zoomScaleNormal="90" workbookViewId="0">
      <pane xSplit="1" topLeftCell="B1" activePane="topRight" state="frozen"/>
      <selection activeCell="A49" sqref="A49"/>
      <selection pane="topRight" activeCell="L71" sqref="L71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41</v>
      </c>
      <c r="C2" s="9" t="s">
        <v>42</v>
      </c>
      <c r="D2" s="9"/>
      <c r="E2" s="9" t="s">
        <v>41</v>
      </c>
      <c r="F2" s="9" t="s">
        <v>42</v>
      </c>
      <c r="G2" s="9"/>
      <c r="H2" s="9" t="s">
        <v>41</v>
      </c>
      <c r="I2" s="9" t="s">
        <v>42</v>
      </c>
      <c r="J2" s="10"/>
      <c r="K2" s="9" t="s">
        <v>41</v>
      </c>
      <c r="L2" s="9" t="s">
        <v>42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3077</v>
      </c>
      <c r="C5" s="4">
        <v>2840</v>
      </c>
      <c r="D5" s="40">
        <f t="shared" ref="D5:D8" si="0">IF(C5&gt;0,(B5-C5)/C5,"--")</f>
        <v>8.3450704225352113E-2</v>
      </c>
      <c r="E5" s="10">
        <v>2469</v>
      </c>
      <c r="F5" s="10">
        <v>2235</v>
      </c>
      <c r="G5" s="40">
        <f t="shared" ref="G5:G6" si="1">IF(F5&gt;0,(E5-F5)/F5,"--")</f>
        <v>0.10469798657718121</v>
      </c>
      <c r="H5" s="10">
        <v>853</v>
      </c>
      <c r="I5" s="10">
        <v>736</v>
      </c>
      <c r="J5" s="40">
        <f t="shared" ref="J5:J6" si="2">IF(I5&gt;0,(H5-I5)/I5,"--")</f>
        <v>0.15896739130434784</v>
      </c>
      <c r="K5" s="10">
        <v>814</v>
      </c>
      <c r="L5" s="10">
        <v>691</v>
      </c>
      <c r="M5" s="40">
        <f t="shared" ref="M5:M8" si="3">IF(L5&gt;0,(K5-L5)/L5,"--")</f>
        <v>0.17800289435600578</v>
      </c>
    </row>
    <row r="6" spans="1:13" x14ac:dyDescent="0.2">
      <c r="A6" s="10" t="s">
        <v>4</v>
      </c>
      <c r="B6" s="4">
        <v>2141</v>
      </c>
      <c r="C6" s="4">
        <v>2142</v>
      </c>
      <c r="D6" s="40">
        <f t="shared" si="0"/>
        <v>-4.6685340802987864E-4</v>
      </c>
      <c r="E6" s="10">
        <v>1388</v>
      </c>
      <c r="F6" s="10">
        <v>1197</v>
      </c>
      <c r="G6" s="40">
        <f t="shared" si="1"/>
        <v>0.15956558061821219</v>
      </c>
      <c r="H6" s="10">
        <v>921</v>
      </c>
      <c r="I6" s="10">
        <v>838</v>
      </c>
      <c r="J6" s="40">
        <f t="shared" si="2"/>
        <v>9.9045346062052508E-2</v>
      </c>
      <c r="K6" s="10">
        <v>859</v>
      </c>
      <c r="L6" s="10">
        <v>768</v>
      </c>
      <c r="M6" s="40">
        <f t="shared" si="3"/>
        <v>0.11848958333333333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5218</v>
      </c>
      <c r="C8" s="21">
        <f>SUM(C5:C6)</f>
        <v>4982</v>
      </c>
      <c r="D8" s="40">
        <f t="shared" si="0"/>
        <v>4.737053392211963E-2</v>
      </c>
      <c r="E8" s="21">
        <f t="shared" ref="E8:F8" si="4">SUM(E5:E6)</f>
        <v>3857</v>
      </c>
      <c r="F8" s="21">
        <f t="shared" si="4"/>
        <v>3432</v>
      </c>
      <c r="G8" s="40">
        <f t="shared" ref="G8" si="5">IF(F8&gt;0,(E8-F8)/F8,"--")</f>
        <v>0.12383449883449883</v>
      </c>
      <c r="H8" s="21">
        <f t="shared" ref="H8:I8" si="6">SUM(H5:H6)</f>
        <v>1774</v>
      </c>
      <c r="I8" s="21">
        <f t="shared" si="6"/>
        <v>1574</v>
      </c>
      <c r="J8" s="40">
        <f t="shared" ref="J8" si="7">IF(I8&gt;0,(H8-I8)/I8,"--")</f>
        <v>0.12706480304955528</v>
      </c>
      <c r="K8" s="10">
        <f>IF(ISNUMBER(K5),SUM(K5:K6),K6)</f>
        <v>1673</v>
      </c>
      <c r="L8" s="10">
        <f>IF(ISNUMBER(L5),SUM(L5:L6),L6)</f>
        <v>1459</v>
      </c>
      <c r="M8" s="40">
        <f t="shared" si="3"/>
        <v>0.14667580534612748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6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x14ac:dyDescent="0.2">
      <c r="A11" s="8"/>
      <c r="B11" s="9" t="s">
        <v>41</v>
      </c>
      <c r="C11" s="9" t="s">
        <v>42</v>
      </c>
      <c r="D11" s="9"/>
      <c r="E11" s="9" t="s">
        <v>41</v>
      </c>
      <c r="F11" s="9" t="s">
        <v>42</v>
      </c>
      <c r="G11" s="9"/>
      <c r="H11" s="9" t="s">
        <v>41</v>
      </c>
      <c r="I11" s="9" t="s">
        <v>42</v>
      </c>
      <c r="J11" s="10"/>
      <c r="K11" s="9" t="s">
        <v>41</v>
      </c>
      <c r="L11" s="9" t="s">
        <v>42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16</v>
      </c>
      <c r="C14" s="37">
        <v>14</v>
      </c>
      <c r="D14" s="40">
        <f>IF(C14&gt;0,(B14-C14)/C14,"--")</f>
        <v>0.14285714285714285</v>
      </c>
      <c r="E14" s="37">
        <v>13</v>
      </c>
      <c r="F14" s="37">
        <v>11</v>
      </c>
      <c r="G14" s="40">
        <f>IF(F14&gt;0,(E14-F14)/F14,"--")</f>
        <v>0.18181818181818182</v>
      </c>
      <c r="H14" s="37">
        <v>1</v>
      </c>
      <c r="I14" s="37">
        <v>3</v>
      </c>
      <c r="J14" s="40">
        <f>IF(I14&gt;0,(H14-I14)/I14,"--")</f>
        <v>-0.66666666666666663</v>
      </c>
      <c r="K14" s="10">
        <v>1</v>
      </c>
      <c r="L14" s="10">
        <v>3</v>
      </c>
      <c r="M14" s="40">
        <f>IF(L14&gt;0,(K14-L14)/L14,"--")</f>
        <v>-0.66666666666666663</v>
      </c>
    </row>
    <row r="15" spans="1:13" x14ac:dyDescent="0.2">
      <c r="A15" s="2" t="s">
        <v>8</v>
      </c>
      <c r="B15" s="37">
        <v>1039</v>
      </c>
      <c r="C15" s="37">
        <v>984</v>
      </c>
      <c r="D15" s="40">
        <f>IF(C15&gt;0,(B15-C15)/C15,"--")</f>
        <v>5.589430894308943E-2</v>
      </c>
      <c r="E15" s="37">
        <v>888</v>
      </c>
      <c r="F15" s="37">
        <v>827</v>
      </c>
      <c r="G15" s="40">
        <f>IF(F15&gt;0,(E15-F15)/F15,"--")</f>
        <v>7.3760580411124543E-2</v>
      </c>
      <c r="H15" s="37">
        <v>291</v>
      </c>
      <c r="I15" s="37">
        <v>222</v>
      </c>
      <c r="J15" s="40">
        <f>IF(I15&gt;0,(H15-I15)/I15,"--")</f>
        <v>0.3108108108108108</v>
      </c>
      <c r="K15" s="10">
        <v>285</v>
      </c>
      <c r="L15" s="10">
        <v>211</v>
      </c>
      <c r="M15" s="40">
        <f>IF(L15&gt;0,(K15-L15)/L15,"--")</f>
        <v>0.35071090047393366</v>
      </c>
    </row>
    <row r="16" spans="1:13" x14ac:dyDescent="0.2">
      <c r="A16" s="2" t="s">
        <v>26</v>
      </c>
      <c r="B16" s="37">
        <v>269</v>
      </c>
      <c r="C16" s="37">
        <v>240</v>
      </c>
      <c r="D16" s="40">
        <f t="shared" ref="D16:D22" si="8">IF(C16&gt;0,(B16-C16)/C16,"--")</f>
        <v>0.12083333333333333</v>
      </c>
      <c r="E16" s="37">
        <v>177</v>
      </c>
      <c r="F16" s="37">
        <v>147</v>
      </c>
      <c r="G16" s="40">
        <f t="shared" ref="G16:G22" si="9">IF(F16&gt;0,(E16-F16)/F16,"--")</f>
        <v>0.20408163265306123</v>
      </c>
      <c r="H16" s="37">
        <v>81</v>
      </c>
      <c r="I16" s="37">
        <v>56</v>
      </c>
      <c r="J16" s="40">
        <f t="shared" ref="J16:J22" si="10">IF(I16&gt;0,(H16-I16)/I16,"--")</f>
        <v>0.44642857142857145</v>
      </c>
      <c r="K16" s="10">
        <v>78</v>
      </c>
      <c r="L16" s="10">
        <v>55</v>
      </c>
      <c r="M16" s="40">
        <f t="shared" ref="M16:M22" si="11">IF(L16&gt;0,(K16-L16)/L16,"--")</f>
        <v>0.41818181818181815</v>
      </c>
    </row>
    <row r="17" spans="1:13" x14ac:dyDescent="0.2">
      <c r="A17" s="3" t="s">
        <v>20</v>
      </c>
      <c r="B17" s="37">
        <v>19</v>
      </c>
      <c r="C17" s="37">
        <v>31</v>
      </c>
      <c r="D17" s="40">
        <f t="shared" si="8"/>
        <v>-0.38709677419354838</v>
      </c>
      <c r="E17" s="37">
        <v>16</v>
      </c>
      <c r="F17" s="37">
        <v>22</v>
      </c>
      <c r="G17" s="40">
        <f t="shared" si="9"/>
        <v>-0.27272727272727271</v>
      </c>
      <c r="H17" s="37">
        <v>8</v>
      </c>
      <c r="I17" s="37">
        <v>5</v>
      </c>
      <c r="J17" s="40">
        <f t="shared" si="10"/>
        <v>0.6</v>
      </c>
      <c r="K17" s="10">
        <v>8</v>
      </c>
      <c r="L17" s="13">
        <v>5</v>
      </c>
      <c r="M17" s="40">
        <f t="shared" si="11"/>
        <v>0.6</v>
      </c>
    </row>
    <row r="18" spans="1:13" x14ac:dyDescent="0.2">
      <c r="A18" s="3" t="s">
        <v>21</v>
      </c>
      <c r="B18" s="37">
        <v>853</v>
      </c>
      <c r="C18" s="37">
        <v>824</v>
      </c>
      <c r="D18" s="40">
        <f t="shared" si="8"/>
        <v>3.5194174757281552E-2</v>
      </c>
      <c r="E18" s="37">
        <v>726</v>
      </c>
      <c r="F18" s="37">
        <v>701</v>
      </c>
      <c r="G18" s="40">
        <f t="shared" si="9"/>
        <v>3.566333808844508E-2</v>
      </c>
      <c r="H18" s="37">
        <v>252</v>
      </c>
      <c r="I18" s="37">
        <v>261</v>
      </c>
      <c r="J18" s="40">
        <f t="shared" si="10"/>
        <v>-3.4482758620689655E-2</v>
      </c>
      <c r="K18" s="10">
        <v>240</v>
      </c>
      <c r="L18" s="10">
        <v>245</v>
      </c>
      <c r="M18" s="40">
        <f t="shared" si="11"/>
        <v>-2.0408163265306121E-2</v>
      </c>
    </row>
    <row r="19" spans="1:13" x14ac:dyDescent="0.2">
      <c r="A19" s="3" t="s">
        <v>22</v>
      </c>
      <c r="B19" s="37">
        <v>220</v>
      </c>
      <c r="C19" s="37">
        <v>151</v>
      </c>
      <c r="D19" s="40">
        <f t="shared" si="8"/>
        <v>0.45695364238410596</v>
      </c>
      <c r="E19" s="37">
        <v>174</v>
      </c>
      <c r="F19" s="37">
        <v>121</v>
      </c>
      <c r="G19" s="40">
        <f t="shared" si="9"/>
        <v>0.43801652892561982</v>
      </c>
      <c r="H19" s="37">
        <v>58</v>
      </c>
      <c r="I19" s="37">
        <v>48</v>
      </c>
      <c r="J19" s="40">
        <f t="shared" si="10"/>
        <v>0.20833333333333334</v>
      </c>
      <c r="K19" s="10">
        <v>53</v>
      </c>
      <c r="L19" s="10">
        <v>46</v>
      </c>
      <c r="M19" s="40">
        <f t="shared" si="11"/>
        <v>0.15217391304347827</v>
      </c>
    </row>
    <row r="20" spans="1:13" x14ac:dyDescent="0.2">
      <c r="A20" s="3" t="s">
        <v>9</v>
      </c>
      <c r="B20" s="10">
        <v>402</v>
      </c>
      <c r="C20" s="10">
        <v>377</v>
      </c>
      <c r="D20" s="40">
        <f t="shared" si="8"/>
        <v>6.6312997347480113E-2</v>
      </c>
      <c r="E20" s="10">
        <v>299</v>
      </c>
      <c r="F20" s="10">
        <v>291</v>
      </c>
      <c r="G20" s="40">
        <f t="shared" si="9"/>
        <v>2.7491408934707903E-2</v>
      </c>
      <c r="H20" s="10">
        <v>110</v>
      </c>
      <c r="I20" s="10">
        <v>112</v>
      </c>
      <c r="J20" s="40">
        <f t="shared" si="10"/>
        <v>-1.7857142857142856E-2</v>
      </c>
      <c r="K20" s="10">
        <v>106</v>
      </c>
      <c r="L20" s="10">
        <v>107</v>
      </c>
      <c r="M20" s="40">
        <f t="shared" si="11"/>
        <v>-9.3457943925233638E-3</v>
      </c>
    </row>
    <row r="21" spans="1:13" x14ac:dyDescent="0.2">
      <c r="A21" s="3" t="s">
        <v>10</v>
      </c>
      <c r="B21" s="37">
        <v>224</v>
      </c>
      <c r="C21" s="37">
        <v>178</v>
      </c>
      <c r="D21" s="40">
        <f t="shared" si="8"/>
        <v>0.25842696629213485</v>
      </c>
      <c r="E21" s="37">
        <v>152</v>
      </c>
      <c r="F21" s="37">
        <v>86</v>
      </c>
      <c r="G21" s="40">
        <f t="shared" si="9"/>
        <v>0.76744186046511631</v>
      </c>
      <c r="H21" s="37">
        <v>43</v>
      </c>
      <c r="I21" s="37">
        <v>22</v>
      </c>
      <c r="J21" s="40">
        <f t="shared" si="10"/>
        <v>0.95454545454545459</v>
      </c>
      <c r="K21" s="10">
        <v>34</v>
      </c>
      <c r="L21" s="10">
        <v>12</v>
      </c>
      <c r="M21" s="40">
        <f t="shared" si="11"/>
        <v>1.8333333333333333</v>
      </c>
    </row>
    <row r="22" spans="1:13" x14ac:dyDescent="0.2">
      <c r="A22" s="3" t="s">
        <v>24</v>
      </c>
      <c r="B22" s="37">
        <v>35</v>
      </c>
      <c r="C22" s="37">
        <v>41</v>
      </c>
      <c r="D22" s="40">
        <f t="shared" si="8"/>
        <v>-0.14634146341463414</v>
      </c>
      <c r="E22" s="37">
        <v>24</v>
      </c>
      <c r="F22" s="37">
        <v>29</v>
      </c>
      <c r="G22" s="40">
        <f t="shared" si="9"/>
        <v>-0.17241379310344829</v>
      </c>
      <c r="H22" s="37">
        <v>9</v>
      </c>
      <c r="I22" s="37">
        <v>7</v>
      </c>
      <c r="J22" s="40">
        <f t="shared" si="10"/>
        <v>0.2857142857142857</v>
      </c>
      <c r="K22" s="10">
        <v>9</v>
      </c>
      <c r="L22" s="10">
        <v>7</v>
      </c>
      <c r="M22" s="40">
        <f t="shared" si="11"/>
        <v>0.2857142857142857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1607</v>
      </c>
      <c r="C24" s="31">
        <v>1474</v>
      </c>
      <c r="D24" s="40">
        <f t="shared" ref="D24:D25" si="12">IF(C24&gt;0,(B24-C24)/C24,"--")</f>
        <v>9.0230664857530535E-2</v>
      </c>
      <c r="E24" s="10">
        <v>1294</v>
      </c>
      <c r="F24" s="10">
        <v>1180</v>
      </c>
      <c r="G24" s="40">
        <f t="shared" ref="G24:G25" si="13">IF(F24&gt;0,(E24-F24)/F24,"--")</f>
        <v>9.6610169491525427E-2</v>
      </c>
      <c r="H24" s="10">
        <v>401</v>
      </c>
      <c r="I24" s="10">
        <v>355</v>
      </c>
      <c r="J24" s="40">
        <f t="shared" ref="J24:J25" si="14">IF(I24&gt;0,(H24-I24)/I24,"--")</f>
        <v>0.12957746478873239</v>
      </c>
      <c r="K24" s="10">
        <v>384</v>
      </c>
      <c r="L24" s="10">
        <v>331</v>
      </c>
      <c r="M24" s="40">
        <f t="shared" ref="M24:M25" si="15">IF(L24&gt;0,(K24-L24)/L24,"--")</f>
        <v>0.16012084592145015</v>
      </c>
    </row>
    <row r="25" spans="1:13" x14ac:dyDescent="0.2">
      <c r="A25" s="13" t="s">
        <v>11</v>
      </c>
      <c r="B25" s="31">
        <v>1470</v>
      </c>
      <c r="C25" s="31">
        <v>1366</v>
      </c>
      <c r="D25" s="40">
        <f t="shared" si="12"/>
        <v>7.6134699853587118E-2</v>
      </c>
      <c r="E25" s="10">
        <v>1175</v>
      </c>
      <c r="F25" s="10">
        <v>1055</v>
      </c>
      <c r="G25" s="40">
        <f t="shared" si="13"/>
        <v>0.11374407582938388</v>
      </c>
      <c r="H25" s="10">
        <v>452</v>
      </c>
      <c r="I25" s="10">
        <v>381</v>
      </c>
      <c r="J25" s="40">
        <f t="shared" si="14"/>
        <v>0.18635170603674542</v>
      </c>
      <c r="K25" s="10">
        <v>430</v>
      </c>
      <c r="L25" s="10">
        <v>360</v>
      </c>
      <c r="M25" s="40">
        <f t="shared" si="15"/>
        <v>0.19444444444444445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2550</v>
      </c>
      <c r="C27" s="31">
        <v>2419</v>
      </c>
      <c r="D27" s="40">
        <f t="shared" ref="D27:D29" si="16">IF(C27&gt;0,(B27-C27)/C27,"--")</f>
        <v>5.4154609342703594E-2</v>
      </c>
      <c r="E27" s="31">
        <v>2117</v>
      </c>
      <c r="F27" s="31">
        <v>1977</v>
      </c>
      <c r="G27" s="40">
        <f t="shared" ref="G27:G29" si="17">IF(F27&gt;0,(E27-F27)/F27,"--")</f>
        <v>7.0814365199797669E-2</v>
      </c>
      <c r="H27" s="10">
        <v>782</v>
      </c>
      <c r="I27" s="10">
        <v>686</v>
      </c>
      <c r="J27" s="40">
        <f t="shared" ref="J27:J29" si="18">IF(I27&gt;0,(H27-I27)/I27,"--")</f>
        <v>0.13994169096209913</v>
      </c>
      <c r="K27" s="10">
        <v>755</v>
      </c>
      <c r="L27" s="10">
        <v>655</v>
      </c>
      <c r="M27" s="40">
        <f t="shared" ref="M27:M29" si="19">IF(L27&gt;0,(K27-L27)/L27,"--")</f>
        <v>0.15267175572519084</v>
      </c>
    </row>
    <row r="28" spans="1:13" x14ac:dyDescent="0.2">
      <c r="A28" s="13" t="s">
        <v>15</v>
      </c>
      <c r="B28" s="10">
        <v>303</v>
      </c>
      <c r="C28" s="10">
        <v>243</v>
      </c>
      <c r="D28" s="40">
        <f t="shared" si="16"/>
        <v>0.24691358024691357</v>
      </c>
      <c r="E28" s="10">
        <v>200</v>
      </c>
      <c r="F28" s="10">
        <v>172</v>
      </c>
      <c r="G28" s="40">
        <f t="shared" si="17"/>
        <v>0.16279069767441862</v>
      </c>
      <c r="H28" s="10">
        <v>28</v>
      </c>
      <c r="I28" s="10">
        <v>28</v>
      </c>
      <c r="J28" s="40">
        <f t="shared" si="18"/>
        <v>0</v>
      </c>
      <c r="K28" s="10">
        <v>25</v>
      </c>
      <c r="L28" s="10">
        <v>24</v>
      </c>
      <c r="M28" s="40">
        <f t="shared" si="19"/>
        <v>4.1666666666666664E-2</v>
      </c>
    </row>
    <row r="29" spans="1:13" x14ac:dyDescent="0.2">
      <c r="A29" s="13" t="s">
        <v>10</v>
      </c>
      <c r="B29" s="10">
        <v>224</v>
      </c>
      <c r="C29" s="10">
        <v>178</v>
      </c>
      <c r="D29" s="40">
        <f t="shared" si="16"/>
        <v>0.25842696629213485</v>
      </c>
      <c r="E29" s="10">
        <v>152</v>
      </c>
      <c r="F29" s="10">
        <v>86</v>
      </c>
      <c r="G29" s="40">
        <f t="shared" si="17"/>
        <v>0.76744186046511631</v>
      </c>
      <c r="H29" s="10">
        <v>43</v>
      </c>
      <c r="I29" s="10">
        <v>22</v>
      </c>
      <c r="J29" s="40">
        <f t="shared" si="18"/>
        <v>0.95454545454545459</v>
      </c>
      <c r="K29" s="10">
        <v>34</v>
      </c>
      <c r="L29" s="10">
        <v>12</v>
      </c>
      <c r="M29" s="40">
        <f t="shared" si="19"/>
        <v>1.8333333333333333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6" t="s">
        <v>25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x14ac:dyDescent="0.2">
      <c r="A32" s="8"/>
      <c r="B32" s="9" t="s">
        <v>41</v>
      </c>
      <c r="C32" s="9" t="s">
        <v>42</v>
      </c>
      <c r="D32" s="9"/>
      <c r="E32" s="9" t="s">
        <v>41</v>
      </c>
      <c r="F32" s="9" t="s">
        <v>42</v>
      </c>
      <c r="G32" s="9"/>
      <c r="H32" s="9" t="s">
        <v>41</v>
      </c>
      <c r="I32" s="9" t="s">
        <v>42</v>
      </c>
      <c r="J32" s="10"/>
      <c r="K32" s="9" t="s">
        <v>41</v>
      </c>
      <c r="L32" s="9" t="s">
        <v>42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10</v>
      </c>
      <c r="C35" s="37">
        <v>9</v>
      </c>
      <c r="D35" s="40">
        <f>IF(C35&gt;0,(B35-C35)/C35,"--")</f>
        <v>0.1111111111111111</v>
      </c>
      <c r="E35" s="37">
        <v>7</v>
      </c>
      <c r="F35" s="37">
        <v>5</v>
      </c>
      <c r="G35" s="40">
        <f>IF(F35&gt;0,(E35-F35)/F35,"--")</f>
        <v>0.4</v>
      </c>
      <c r="H35" s="37">
        <v>5</v>
      </c>
      <c r="I35" s="37">
        <v>2</v>
      </c>
      <c r="J35" s="40">
        <f>IF(I35&gt;0,(H35-I35)/I35,"--")</f>
        <v>1.5</v>
      </c>
      <c r="K35" s="10">
        <v>4</v>
      </c>
      <c r="L35" s="10">
        <v>2</v>
      </c>
      <c r="M35" s="40">
        <f>IF(L35&gt;0,(K35-L35)/L35,"--")</f>
        <v>1</v>
      </c>
    </row>
    <row r="36" spans="1:13" x14ac:dyDescent="0.2">
      <c r="A36" s="2" t="s">
        <v>8</v>
      </c>
      <c r="B36" s="37">
        <v>414</v>
      </c>
      <c r="C36" s="37">
        <v>399</v>
      </c>
      <c r="D36" s="40">
        <f>IF(C36&gt;0,(B36-C36)/C36,"--")</f>
        <v>3.7593984962406013E-2</v>
      </c>
      <c r="E36" s="37">
        <v>266</v>
      </c>
      <c r="F36" s="37">
        <v>199</v>
      </c>
      <c r="G36" s="40">
        <f>IF(F36&gt;0,(E36-F36)/F36,"--")</f>
        <v>0.33668341708542715</v>
      </c>
      <c r="H36" s="37">
        <v>180</v>
      </c>
      <c r="I36" s="37">
        <v>144</v>
      </c>
      <c r="J36" s="40">
        <f>IF(I36&gt;0,(H36-I36)/I36,"--")</f>
        <v>0.25</v>
      </c>
      <c r="K36" s="10">
        <v>168</v>
      </c>
      <c r="L36" s="10">
        <v>137</v>
      </c>
      <c r="M36" s="40">
        <f>IF(L36&gt;0,(K36-L36)/L36,"--")</f>
        <v>0.22627737226277372</v>
      </c>
    </row>
    <row r="37" spans="1:13" x14ac:dyDescent="0.2">
      <c r="A37" s="2" t="s">
        <v>26</v>
      </c>
      <c r="B37" s="37">
        <v>139</v>
      </c>
      <c r="C37" s="37">
        <v>124</v>
      </c>
      <c r="D37" s="40">
        <f t="shared" ref="D37:D43" si="20">IF(C37&gt;0,(B37-C37)/C37,"--")</f>
        <v>0.12096774193548387</v>
      </c>
      <c r="E37" s="37">
        <v>70</v>
      </c>
      <c r="F37" s="37">
        <v>58</v>
      </c>
      <c r="G37" s="40">
        <f t="shared" ref="G37:G43" si="21">IF(F37&gt;0,(E37-F37)/F37,"--")</f>
        <v>0.20689655172413793</v>
      </c>
      <c r="H37" s="37">
        <v>44</v>
      </c>
      <c r="I37" s="37">
        <v>45</v>
      </c>
      <c r="J37" s="40">
        <f t="shared" ref="J37:J43" si="22">IF(I37&gt;0,(H37-I37)/I37,"--")</f>
        <v>-2.2222222222222223E-2</v>
      </c>
      <c r="K37" s="10">
        <v>44</v>
      </c>
      <c r="L37" s="10">
        <v>40</v>
      </c>
      <c r="M37" s="40">
        <f t="shared" ref="M37:M50" si="23">IF(L37&gt;0,(K37-L37)/L37,"--")</f>
        <v>0.1</v>
      </c>
    </row>
    <row r="38" spans="1:13" x14ac:dyDescent="0.2">
      <c r="A38" s="3" t="s">
        <v>20</v>
      </c>
      <c r="B38" s="37">
        <v>13</v>
      </c>
      <c r="C38" s="37">
        <v>11</v>
      </c>
      <c r="D38" s="40">
        <f t="shared" si="20"/>
        <v>0.18181818181818182</v>
      </c>
      <c r="E38" s="37">
        <v>6</v>
      </c>
      <c r="F38" s="37">
        <v>6</v>
      </c>
      <c r="G38" s="40">
        <f t="shared" si="21"/>
        <v>0</v>
      </c>
      <c r="H38" s="37">
        <v>5</v>
      </c>
      <c r="I38" s="37">
        <v>5</v>
      </c>
      <c r="J38" s="40">
        <f t="shared" si="22"/>
        <v>0</v>
      </c>
      <c r="K38" s="13">
        <v>5</v>
      </c>
      <c r="L38" s="13">
        <v>4</v>
      </c>
      <c r="M38" s="40">
        <f t="shared" si="23"/>
        <v>0.25</v>
      </c>
    </row>
    <row r="39" spans="1:13" x14ac:dyDescent="0.2">
      <c r="A39" s="3" t="s">
        <v>21</v>
      </c>
      <c r="B39" s="37">
        <v>813</v>
      </c>
      <c r="C39" s="37">
        <v>876</v>
      </c>
      <c r="D39" s="40">
        <f t="shared" si="20"/>
        <v>-7.1917808219178078E-2</v>
      </c>
      <c r="E39" s="37">
        <v>562</v>
      </c>
      <c r="F39" s="37">
        <v>552</v>
      </c>
      <c r="G39" s="40">
        <f t="shared" si="21"/>
        <v>1.8115942028985508E-2</v>
      </c>
      <c r="H39" s="37">
        <v>385</v>
      </c>
      <c r="I39" s="37">
        <v>409</v>
      </c>
      <c r="J39" s="40">
        <f t="shared" si="22"/>
        <v>-5.8679706601466992E-2</v>
      </c>
      <c r="K39" s="10">
        <v>362</v>
      </c>
      <c r="L39" s="10">
        <v>379</v>
      </c>
      <c r="M39" s="40">
        <f t="shared" si="23"/>
        <v>-4.4854881266490766E-2</v>
      </c>
    </row>
    <row r="40" spans="1:13" x14ac:dyDescent="0.2">
      <c r="A40" s="3" t="s">
        <v>22</v>
      </c>
      <c r="B40" s="37">
        <v>120</v>
      </c>
      <c r="C40" s="37">
        <v>86</v>
      </c>
      <c r="D40" s="40">
        <f t="shared" si="20"/>
        <v>0.39534883720930231</v>
      </c>
      <c r="E40" s="37">
        <v>81</v>
      </c>
      <c r="F40" s="37">
        <v>52</v>
      </c>
      <c r="G40" s="40">
        <f t="shared" si="21"/>
        <v>0.55769230769230771</v>
      </c>
      <c r="H40" s="37">
        <v>61</v>
      </c>
      <c r="I40" s="37">
        <v>44</v>
      </c>
      <c r="J40" s="40">
        <f t="shared" si="22"/>
        <v>0.38636363636363635</v>
      </c>
      <c r="K40" s="10">
        <v>55</v>
      </c>
      <c r="L40" s="10">
        <v>41</v>
      </c>
      <c r="M40" s="40">
        <f t="shared" si="23"/>
        <v>0.34146341463414637</v>
      </c>
    </row>
    <row r="41" spans="1:13" x14ac:dyDescent="0.2">
      <c r="A41" s="3" t="s">
        <v>9</v>
      </c>
      <c r="B41" s="10">
        <v>149</v>
      </c>
      <c r="C41" s="10">
        <v>140</v>
      </c>
      <c r="D41" s="40">
        <f t="shared" si="20"/>
        <v>6.4285714285714279E-2</v>
      </c>
      <c r="E41" s="10">
        <v>84</v>
      </c>
      <c r="F41" s="10">
        <v>74</v>
      </c>
      <c r="G41" s="40">
        <f t="shared" si="21"/>
        <v>0.13513513513513514</v>
      </c>
      <c r="H41" s="10">
        <v>57</v>
      </c>
      <c r="I41" s="10">
        <v>55</v>
      </c>
      <c r="J41" s="40">
        <f t="shared" si="22"/>
        <v>3.6363636363636362E-2</v>
      </c>
      <c r="K41" s="10">
        <v>56</v>
      </c>
      <c r="L41" s="10">
        <v>52</v>
      </c>
      <c r="M41" s="40">
        <f t="shared" si="23"/>
        <v>7.6923076923076927E-2</v>
      </c>
    </row>
    <row r="42" spans="1:13" x14ac:dyDescent="0.2">
      <c r="A42" s="3" t="s">
        <v>10</v>
      </c>
      <c r="B42" s="37">
        <v>446</v>
      </c>
      <c r="C42" s="37">
        <v>464</v>
      </c>
      <c r="D42" s="40">
        <f t="shared" si="20"/>
        <v>-3.8793103448275863E-2</v>
      </c>
      <c r="E42" s="10">
        <v>293</v>
      </c>
      <c r="F42" s="10">
        <v>235</v>
      </c>
      <c r="G42" s="40">
        <f t="shared" si="21"/>
        <v>0.24680851063829787</v>
      </c>
      <c r="H42" s="10">
        <v>173</v>
      </c>
      <c r="I42" s="10">
        <v>124</v>
      </c>
      <c r="J42" s="40">
        <f t="shared" si="22"/>
        <v>0.39516129032258063</v>
      </c>
      <c r="K42" s="10">
        <v>155</v>
      </c>
      <c r="L42" s="10">
        <v>106</v>
      </c>
      <c r="M42" s="40">
        <f t="shared" si="23"/>
        <v>0.46226415094339623</v>
      </c>
    </row>
    <row r="43" spans="1:13" x14ac:dyDescent="0.2">
      <c r="A43" s="3" t="s">
        <v>24</v>
      </c>
      <c r="B43" s="37">
        <v>37</v>
      </c>
      <c r="C43" s="37">
        <v>33</v>
      </c>
      <c r="D43" s="40">
        <f t="shared" si="20"/>
        <v>0.12121212121212122</v>
      </c>
      <c r="E43" s="10">
        <v>19</v>
      </c>
      <c r="F43" s="10">
        <v>16</v>
      </c>
      <c r="G43" s="40">
        <f t="shared" si="21"/>
        <v>0.1875</v>
      </c>
      <c r="H43" s="10">
        <v>11</v>
      </c>
      <c r="I43" s="10">
        <v>10</v>
      </c>
      <c r="J43" s="40">
        <f t="shared" si="22"/>
        <v>0.1</v>
      </c>
      <c r="K43" s="10">
        <v>10</v>
      </c>
      <c r="L43" s="10">
        <v>7</v>
      </c>
      <c r="M43" s="40">
        <f t="shared" si="23"/>
        <v>0.42857142857142855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1028</v>
      </c>
      <c r="C45" s="37">
        <v>1013</v>
      </c>
      <c r="D45" s="40">
        <f t="shared" ref="D45:D46" si="24">IF(C45&gt;0,(B45-C45)/C45,"--")</f>
        <v>1.4807502467917079E-2</v>
      </c>
      <c r="E45" s="10">
        <v>724</v>
      </c>
      <c r="F45" s="10">
        <v>618</v>
      </c>
      <c r="G45" s="40">
        <f t="shared" ref="G45:G46" si="25">IF(F45&gt;0,(E45-F45)/F45,"--")</f>
        <v>0.17152103559870549</v>
      </c>
      <c r="H45" s="10">
        <v>479</v>
      </c>
      <c r="I45" s="10">
        <v>431</v>
      </c>
      <c r="J45" s="40">
        <f t="shared" ref="J45:J46" si="26">IF(I45&gt;0,(H45-I45)/I45,"--")</f>
        <v>0.11136890951276102</v>
      </c>
      <c r="K45" s="10">
        <v>453</v>
      </c>
      <c r="L45" s="10">
        <v>396</v>
      </c>
      <c r="M45" s="40">
        <f t="shared" si="23"/>
        <v>0.14393939393939395</v>
      </c>
    </row>
    <row r="46" spans="1:13" x14ac:dyDescent="0.2">
      <c r="A46" s="13" t="s">
        <v>11</v>
      </c>
      <c r="B46" s="37">
        <v>1113</v>
      </c>
      <c r="C46" s="37">
        <v>1129</v>
      </c>
      <c r="D46" s="40">
        <f t="shared" si="24"/>
        <v>-1.4171833480956599E-2</v>
      </c>
      <c r="E46" s="10">
        <v>664</v>
      </c>
      <c r="F46" s="10">
        <v>579</v>
      </c>
      <c r="G46" s="40">
        <f t="shared" si="25"/>
        <v>0.14680483592400692</v>
      </c>
      <c r="H46" s="10">
        <v>442</v>
      </c>
      <c r="I46" s="10">
        <v>407</v>
      </c>
      <c r="J46" s="40">
        <f t="shared" si="26"/>
        <v>8.5995085995085999E-2</v>
      </c>
      <c r="K46" s="10">
        <v>406</v>
      </c>
      <c r="L46" s="10">
        <v>372</v>
      </c>
      <c r="M46" s="40">
        <f t="shared" si="23"/>
        <v>9.1397849462365593E-2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1513</v>
      </c>
      <c r="C48" s="31">
        <v>1512</v>
      </c>
      <c r="D48" s="40">
        <f t="shared" ref="D48:D50" si="27">IF(C48&gt;0,(B48-C48)/C48,"--")</f>
        <v>6.6137566137566134E-4</v>
      </c>
      <c r="E48" s="10">
        <v>997</v>
      </c>
      <c r="F48" s="10">
        <v>886</v>
      </c>
      <c r="G48" s="40">
        <f t="shared" ref="G48:G50" si="28">IF(F48&gt;0,(E48-F48)/F48,"--")</f>
        <v>0.12528216704288939</v>
      </c>
      <c r="H48" s="10">
        <v>703</v>
      </c>
      <c r="I48" s="10">
        <v>674</v>
      </c>
      <c r="J48" s="40">
        <f t="shared" ref="J48:J50" si="29">IF(I48&gt;0,(H48-I48)/I48,"--")</f>
        <v>4.3026706231454007E-2</v>
      </c>
      <c r="K48" s="10">
        <v>663</v>
      </c>
      <c r="L48" s="10">
        <v>633</v>
      </c>
      <c r="M48" s="40">
        <f t="shared" si="23"/>
        <v>4.7393364928909949E-2</v>
      </c>
    </row>
    <row r="49" spans="1:13" x14ac:dyDescent="0.2">
      <c r="A49" s="13" t="s">
        <v>15</v>
      </c>
      <c r="B49" s="10">
        <v>182</v>
      </c>
      <c r="C49" s="10">
        <v>166</v>
      </c>
      <c r="D49" s="40">
        <f t="shared" si="27"/>
        <v>9.6385542168674704E-2</v>
      </c>
      <c r="E49" s="10">
        <v>98</v>
      </c>
      <c r="F49" s="10">
        <v>76</v>
      </c>
      <c r="G49" s="40">
        <f t="shared" si="28"/>
        <v>0.28947368421052633</v>
      </c>
      <c r="H49" s="10">
        <v>45</v>
      </c>
      <c r="I49" s="10">
        <v>40</v>
      </c>
      <c r="J49" s="40">
        <f t="shared" si="29"/>
        <v>0.125</v>
      </c>
      <c r="K49" s="10">
        <v>41</v>
      </c>
      <c r="L49" s="10">
        <v>29</v>
      </c>
      <c r="M49" s="40">
        <f t="shared" si="23"/>
        <v>0.41379310344827586</v>
      </c>
    </row>
    <row r="50" spans="1:13" x14ac:dyDescent="0.2">
      <c r="A50" s="13" t="s">
        <v>10</v>
      </c>
      <c r="B50" s="10">
        <v>446</v>
      </c>
      <c r="C50" s="10">
        <v>464</v>
      </c>
      <c r="D50" s="40">
        <f t="shared" si="27"/>
        <v>-3.8793103448275863E-2</v>
      </c>
      <c r="E50" s="10">
        <v>293</v>
      </c>
      <c r="F50" s="10">
        <v>235</v>
      </c>
      <c r="G50" s="40">
        <f t="shared" si="28"/>
        <v>0.24680851063829787</v>
      </c>
      <c r="H50" s="10">
        <v>173</v>
      </c>
      <c r="I50" s="10">
        <v>124</v>
      </c>
      <c r="J50" s="40">
        <f t="shared" si="29"/>
        <v>0.39516129032258063</v>
      </c>
      <c r="K50" s="10">
        <v>155</v>
      </c>
      <c r="L50" s="10">
        <v>106</v>
      </c>
      <c r="M50" s="40">
        <f t="shared" si="23"/>
        <v>0.46226415094339623</v>
      </c>
    </row>
    <row r="51" spans="1:13" x14ac:dyDescent="0.2">
      <c r="A51" s="72"/>
      <c r="B51" s="23"/>
      <c r="C51" s="23"/>
      <c r="D51" s="71"/>
      <c r="E51" s="23"/>
      <c r="F51" s="23"/>
      <c r="G51" s="71"/>
      <c r="H51" s="23"/>
      <c r="I51" s="23"/>
      <c r="J51" s="71"/>
      <c r="K51" s="23"/>
      <c r="L51" s="23"/>
      <c r="M51" s="71"/>
    </row>
    <row r="52" spans="1:13" x14ac:dyDescent="0.2">
      <c r="A52" s="73" t="s">
        <v>44</v>
      </c>
      <c r="B52" s="23"/>
      <c r="C52" s="23"/>
      <c r="D52" s="71"/>
      <c r="E52" s="23"/>
      <c r="F52" s="23"/>
      <c r="G52" s="71"/>
      <c r="H52" s="23"/>
      <c r="I52" s="23"/>
      <c r="J52" s="71"/>
      <c r="K52" s="23"/>
      <c r="L52" s="23"/>
      <c r="M52" s="71"/>
    </row>
    <row r="53" spans="1:13" s="1" customFormat="1" ht="17.25" customHeight="1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"/>
      <c r="L53" s="5"/>
      <c r="M53" s="5"/>
    </row>
    <row r="54" spans="1:13" s="1" customFormat="1" x14ac:dyDescent="0.2">
      <c r="A54" s="42" t="s">
        <v>27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3" s="1" customFormat="1" x14ac:dyDescent="0.2">
      <c r="A55" s="44"/>
      <c r="B55" s="9" t="s">
        <v>41</v>
      </c>
      <c r="C55" s="9" t="s">
        <v>42</v>
      </c>
      <c r="D55" s="46"/>
      <c r="E55" s="9" t="s">
        <v>41</v>
      </c>
      <c r="F55" s="9" t="s">
        <v>42</v>
      </c>
      <c r="G55" s="47"/>
      <c r="H55" s="9" t="s">
        <v>41</v>
      </c>
      <c r="I55" s="9" t="s">
        <v>42</v>
      </c>
      <c r="J55" s="47"/>
    </row>
    <row r="56" spans="1:13" s="5" customFormat="1" ht="38.25" x14ac:dyDescent="0.2">
      <c r="A56" s="48"/>
      <c r="B56" s="49" t="s">
        <v>28</v>
      </c>
      <c r="C56" s="49" t="s">
        <v>28</v>
      </c>
      <c r="D56" s="44" t="s">
        <v>2</v>
      </c>
      <c r="E56" s="49" t="s">
        <v>29</v>
      </c>
      <c r="F56" s="49" t="s">
        <v>29</v>
      </c>
      <c r="G56" s="44" t="s">
        <v>2</v>
      </c>
      <c r="H56" s="50" t="s">
        <v>30</v>
      </c>
      <c r="I56" s="50" t="s">
        <v>30</v>
      </c>
      <c r="J56" s="3" t="s">
        <v>2</v>
      </c>
    </row>
    <row r="57" spans="1:13" s="5" customFormat="1" x14ac:dyDescent="0.2">
      <c r="A57" s="51" t="s">
        <v>6</v>
      </c>
      <c r="B57" s="52"/>
      <c r="C57" s="52"/>
      <c r="D57" s="52"/>
      <c r="E57" s="53"/>
      <c r="F57" s="52"/>
      <c r="G57" s="52"/>
      <c r="H57" s="54"/>
      <c r="I57" s="54"/>
      <c r="J57" s="55"/>
    </row>
    <row r="58" spans="1:13" s="5" customFormat="1" x14ac:dyDescent="0.2">
      <c r="A58" s="3" t="s">
        <v>3</v>
      </c>
      <c r="B58" s="2">
        <v>895</v>
      </c>
      <c r="C58" s="2">
        <v>770</v>
      </c>
      <c r="D58" s="40">
        <f t="shared" ref="D58:D65" si="30">IF(C58&gt;0,(B58-C58)/C58,"--")</f>
        <v>0.16233766233766234</v>
      </c>
      <c r="E58" s="2">
        <v>140</v>
      </c>
      <c r="F58" s="2">
        <v>136</v>
      </c>
      <c r="G58" s="40">
        <f t="shared" ref="G58:G65" si="31">IF(F58&gt;0,(E58-F58)/F58,"--")</f>
        <v>2.9411764705882353E-2</v>
      </c>
      <c r="H58" s="2">
        <v>43</v>
      </c>
      <c r="I58" s="2">
        <v>34</v>
      </c>
      <c r="J58" s="40">
        <f t="shared" ref="J58:J67" si="32">IF(I58&gt;0,(H58-I58)/I58,"--")</f>
        <v>0.26470588235294118</v>
      </c>
    </row>
    <row r="59" spans="1:13" s="5" customFormat="1" x14ac:dyDescent="0.2">
      <c r="A59" s="3" t="s">
        <v>31</v>
      </c>
      <c r="B59" s="2">
        <v>787</v>
      </c>
      <c r="C59" s="2">
        <v>756</v>
      </c>
      <c r="D59" s="40">
        <f t="shared" si="30"/>
        <v>4.1005291005291003E-2</v>
      </c>
      <c r="E59" s="2">
        <v>582</v>
      </c>
      <c r="F59" s="2">
        <v>585</v>
      </c>
      <c r="G59" s="40">
        <f t="shared" si="31"/>
        <v>-5.1282051282051282E-3</v>
      </c>
      <c r="H59" s="2">
        <v>66</v>
      </c>
      <c r="I59" s="2">
        <v>57</v>
      </c>
      <c r="J59" s="40">
        <f t="shared" si="32"/>
        <v>0.15789473684210525</v>
      </c>
    </row>
    <row r="60" spans="1:13" s="5" customFormat="1" x14ac:dyDescent="0.2">
      <c r="A60" s="3" t="s">
        <v>32</v>
      </c>
      <c r="B60" s="4">
        <v>1681</v>
      </c>
      <c r="C60" s="4">
        <v>1467</v>
      </c>
      <c r="D60" s="40">
        <f t="shared" si="30"/>
        <v>0.14587593728698023</v>
      </c>
      <c r="E60" s="4">
        <v>1071</v>
      </c>
      <c r="F60" s="2">
        <v>916</v>
      </c>
      <c r="G60" s="40">
        <f t="shared" si="31"/>
        <v>0.16921397379912664</v>
      </c>
      <c r="H60" s="2">
        <v>224</v>
      </c>
      <c r="I60" s="2">
        <v>184</v>
      </c>
      <c r="J60" s="40">
        <f t="shared" si="32"/>
        <v>0.21739130434782608</v>
      </c>
    </row>
    <row r="61" spans="1:13" s="5" customFormat="1" x14ac:dyDescent="0.2">
      <c r="A61" s="3" t="s">
        <v>33</v>
      </c>
      <c r="B61" s="4">
        <v>1567</v>
      </c>
      <c r="C61" s="4">
        <v>1479</v>
      </c>
      <c r="D61" s="40">
        <f t="shared" si="30"/>
        <v>5.9499661933739012E-2</v>
      </c>
      <c r="E61" s="4">
        <v>1458</v>
      </c>
      <c r="F61" s="4">
        <v>1361</v>
      </c>
      <c r="G61" s="40">
        <f t="shared" si="31"/>
        <v>7.1271124173401909E-2</v>
      </c>
      <c r="H61" s="2">
        <v>160</v>
      </c>
      <c r="I61" s="2">
        <v>109</v>
      </c>
      <c r="J61" s="40">
        <f t="shared" si="32"/>
        <v>0.46788990825688076</v>
      </c>
    </row>
    <row r="62" spans="1:13" s="5" customFormat="1" x14ac:dyDescent="0.2">
      <c r="A62" s="3" t="s">
        <v>34</v>
      </c>
      <c r="B62" s="2">
        <v>148</v>
      </c>
      <c r="C62" s="2">
        <v>181</v>
      </c>
      <c r="D62" s="40">
        <f t="shared" si="30"/>
        <v>-0.18232044198895028</v>
      </c>
      <c r="E62" s="2">
        <v>98</v>
      </c>
      <c r="F62" s="2">
        <v>116</v>
      </c>
      <c r="G62" s="40">
        <f t="shared" si="31"/>
        <v>-0.15517241379310345</v>
      </c>
      <c r="H62" s="2">
        <v>5</v>
      </c>
      <c r="I62" s="2">
        <v>5</v>
      </c>
      <c r="J62" s="40">
        <f t="shared" si="32"/>
        <v>0</v>
      </c>
    </row>
    <row r="63" spans="1:13" s="5" customFormat="1" x14ac:dyDescent="0.2">
      <c r="A63" s="3" t="s">
        <v>35</v>
      </c>
      <c r="B63" s="2">
        <v>35</v>
      </c>
      <c r="C63" s="2">
        <v>38</v>
      </c>
      <c r="D63" s="40">
        <f t="shared" si="30"/>
        <v>-7.8947368421052627E-2</v>
      </c>
      <c r="E63" s="2">
        <v>20</v>
      </c>
      <c r="F63" s="2">
        <v>18</v>
      </c>
      <c r="G63" s="40">
        <f t="shared" si="31"/>
        <v>0.1111111111111111</v>
      </c>
      <c r="H63" s="2"/>
      <c r="I63" s="2"/>
      <c r="J63" s="40" t="str">
        <f t="shared" si="32"/>
        <v>--</v>
      </c>
    </row>
    <row r="64" spans="1:13" s="1" customFormat="1" x14ac:dyDescent="0.2">
      <c r="A64" s="3" t="s">
        <v>36</v>
      </c>
      <c r="B64" s="2">
        <v>43</v>
      </c>
      <c r="C64" s="2">
        <v>56</v>
      </c>
      <c r="D64" s="40">
        <f t="shared" si="30"/>
        <v>-0.23214285714285715</v>
      </c>
      <c r="E64" s="2">
        <v>3</v>
      </c>
      <c r="F64" s="2">
        <v>5</v>
      </c>
      <c r="G64" s="40">
        <f t="shared" si="31"/>
        <v>-0.4</v>
      </c>
      <c r="H64" s="2">
        <v>5</v>
      </c>
      <c r="I64" s="2">
        <v>9</v>
      </c>
      <c r="J64" s="40">
        <f t="shared" si="32"/>
        <v>-0.44444444444444442</v>
      </c>
    </row>
    <row r="65" spans="1:13" s="1" customFormat="1" x14ac:dyDescent="0.2">
      <c r="A65" s="3" t="s">
        <v>37</v>
      </c>
      <c r="B65" s="2">
        <v>579</v>
      </c>
      <c r="C65" s="2">
        <v>529</v>
      </c>
      <c r="D65" s="40">
        <f t="shared" si="30"/>
        <v>9.4517958412098299E-2</v>
      </c>
      <c r="E65" s="2">
        <v>317</v>
      </c>
      <c r="F65" s="2">
        <v>305</v>
      </c>
      <c r="G65" s="40">
        <f t="shared" si="31"/>
        <v>3.9344262295081971E-2</v>
      </c>
      <c r="H65" s="2">
        <v>86</v>
      </c>
      <c r="I65" s="2">
        <v>71</v>
      </c>
      <c r="J65" s="40">
        <f t="shared" si="32"/>
        <v>0.21126760563380281</v>
      </c>
    </row>
    <row r="66" spans="1:13" s="5" customFormat="1" x14ac:dyDescent="0.2">
      <c r="A66" s="56"/>
      <c r="B66" s="52"/>
      <c r="C66" s="52"/>
      <c r="D66" s="52"/>
      <c r="E66" s="53"/>
      <c r="F66" s="52"/>
      <c r="G66" s="52"/>
      <c r="H66" s="54"/>
      <c r="I66" s="54"/>
      <c r="J66" s="55"/>
    </row>
    <row r="67" spans="1:13" s="5" customFormat="1" x14ac:dyDescent="0.2">
      <c r="A67" s="57" t="s">
        <v>5</v>
      </c>
      <c r="B67" s="58">
        <f>SUM(B58:B65)</f>
        <v>5735</v>
      </c>
      <c r="C67" s="58">
        <f>SUM(C58:C65)</f>
        <v>5276</v>
      </c>
      <c r="D67" s="40">
        <f t="shared" ref="D67" si="33">IF(C67&gt;0,(B67-C67)/C67,"--")</f>
        <v>8.699772554965883E-2</v>
      </c>
      <c r="E67" s="58">
        <f>SUM(E58:E65)</f>
        <v>3689</v>
      </c>
      <c r="F67" s="58">
        <f>SUM(F58:F65)</f>
        <v>3442</v>
      </c>
      <c r="G67" s="40">
        <f t="shared" ref="G67" si="34">IF(F67&gt;0,(E67-F67)/F67,"--")</f>
        <v>7.1760604299825684E-2</v>
      </c>
      <c r="H67" s="48">
        <f>SUM(H58:H65)</f>
        <v>589</v>
      </c>
      <c r="I67" s="48">
        <f>SUM(I58:I65)</f>
        <v>469</v>
      </c>
      <c r="J67" s="40">
        <f t="shared" si="32"/>
        <v>0.25586353944562901</v>
      </c>
    </row>
    <row r="68" spans="1:13" s="5" customFormat="1" x14ac:dyDescent="0.2"/>
    <row r="69" spans="1:13" s="5" customFormat="1" x14ac:dyDescent="0.2">
      <c r="A69" s="44"/>
      <c r="B69" s="9" t="s">
        <v>41</v>
      </c>
      <c r="C69" s="9" t="s">
        <v>42</v>
      </c>
      <c r="D69" s="45"/>
      <c r="E69" s="1"/>
      <c r="F69" s="77"/>
      <c r="G69" s="78"/>
      <c r="H69" s="9" t="s">
        <v>41</v>
      </c>
      <c r="I69" s="9" t="s">
        <v>42</v>
      </c>
      <c r="J69" s="59" t="s">
        <v>2</v>
      </c>
      <c r="K69" s="1"/>
      <c r="L69" s="1"/>
      <c r="M69" s="1"/>
    </row>
    <row r="70" spans="1:13" s="5" customFormat="1" ht="25.5" x14ac:dyDescent="0.2">
      <c r="A70" s="48"/>
      <c r="B70" s="49" t="s">
        <v>28</v>
      </c>
      <c r="C70" s="49" t="s">
        <v>28</v>
      </c>
      <c r="D70" s="44" t="s">
        <v>2</v>
      </c>
      <c r="F70" s="74" t="s">
        <v>38</v>
      </c>
      <c r="G70" s="75"/>
      <c r="H70" s="4">
        <f>B67</f>
        <v>5735</v>
      </c>
      <c r="I70" s="4">
        <f>C67</f>
        <v>5276</v>
      </c>
      <c r="J70" s="40">
        <f t="shared" ref="J70:J71" si="35">IF(I70&gt;0,(H70-I70)/I70,"--")</f>
        <v>8.699772554965883E-2</v>
      </c>
    </row>
    <row r="71" spans="1:13" s="5" customFormat="1" x14ac:dyDescent="0.2">
      <c r="A71" s="51" t="s">
        <v>7</v>
      </c>
      <c r="B71" s="52"/>
      <c r="C71" s="52"/>
      <c r="D71" s="60"/>
      <c r="F71" s="74" t="s">
        <v>39</v>
      </c>
      <c r="G71" s="75"/>
      <c r="H71" s="4">
        <v>5375</v>
      </c>
      <c r="I71" s="4">
        <v>4932</v>
      </c>
      <c r="J71" s="40">
        <f t="shared" si="35"/>
        <v>8.982157339821574E-2</v>
      </c>
    </row>
    <row r="72" spans="1:13" s="5" customFormat="1" x14ac:dyDescent="0.2">
      <c r="A72" s="2" t="s">
        <v>19</v>
      </c>
      <c r="B72" s="61">
        <v>16</v>
      </c>
      <c r="C72" s="61">
        <v>19</v>
      </c>
      <c r="D72" s="67">
        <f>IF(C72&gt;0,(B72 - C72)/C72,"--")</f>
        <v>-0.15789473684210525</v>
      </c>
    </row>
    <row r="73" spans="1:13" s="5" customFormat="1" x14ac:dyDescent="0.2">
      <c r="A73" s="2" t="s">
        <v>8</v>
      </c>
      <c r="B73" s="4">
        <v>1473</v>
      </c>
      <c r="C73" s="4">
        <v>1283</v>
      </c>
      <c r="D73" s="67">
        <f>IF(C73&gt;0,(B73 - C73)/C73,"--")</f>
        <v>0.1480904130943102</v>
      </c>
    </row>
    <row r="74" spans="1:13" s="5" customFormat="1" x14ac:dyDescent="0.2">
      <c r="A74" s="2" t="s">
        <v>26</v>
      </c>
      <c r="B74" s="4">
        <v>343</v>
      </c>
      <c r="C74" s="4">
        <v>297</v>
      </c>
      <c r="D74" s="67">
        <f t="shared" ref="D74:D80" si="36">IF(C74&gt;0,(B74 - C74)/C74,"--")</f>
        <v>0.15488215488215487</v>
      </c>
    </row>
    <row r="75" spans="1:13" s="5" customFormat="1" x14ac:dyDescent="0.2">
      <c r="A75" s="3" t="s">
        <v>20</v>
      </c>
      <c r="B75" s="62">
        <v>40</v>
      </c>
      <c r="C75" s="62">
        <v>36</v>
      </c>
      <c r="D75" s="67">
        <f t="shared" si="36"/>
        <v>0.1111111111111111</v>
      </c>
    </row>
    <row r="76" spans="1:13" s="5" customFormat="1" x14ac:dyDescent="0.2">
      <c r="A76" s="3" t="s">
        <v>21</v>
      </c>
      <c r="B76" s="4">
        <v>2344</v>
      </c>
      <c r="C76" s="4">
        <v>2328</v>
      </c>
      <c r="D76" s="67">
        <f t="shared" si="36"/>
        <v>6.8728522336769758E-3</v>
      </c>
    </row>
    <row r="77" spans="1:13" s="5" customFormat="1" x14ac:dyDescent="0.2">
      <c r="A77" s="3" t="s">
        <v>22</v>
      </c>
      <c r="B77" s="4">
        <v>328</v>
      </c>
      <c r="C77" s="4">
        <v>306</v>
      </c>
      <c r="D77" s="67">
        <f t="shared" si="36"/>
        <v>7.1895424836601302E-2</v>
      </c>
    </row>
    <row r="78" spans="1:13" s="5" customFormat="1" x14ac:dyDescent="0.2">
      <c r="A78" s="3" t="s">
        <v>9</v>
      </c>
      <c r="B78" s="4">
        <v>513</v>
      </c>
      <c r="C78" s="4">
        <v>461</v>
      </c>
      <c r="D78" s="67">
        <f t="shared" si="36"/>
        <v>0.11279826464208242</v>
      </c>
    </row>
    <row r="79" spans="1:13" s="5" customFormat="1" x14ac:dyDescent="0.2">
      <c r="A79" s="3" t="s">
        <v>10</v>
      </c>
      <c r="B79" s="4">
        <v>589</v>
      </c>
      <c r="C79" s="4">
        <v>469</v>
      </c>
      <c r="D79" s="67">
        <f t="shared" si="36"/>
        <v>0.25586353944562901</v>
      </c>
    </row>
    <row r="80" spans="1:13" s="5" customFormat="1" x14ac:dyDescent="0.2">
      <c r="A80" s="3" t="s">
        <v>24</v>
      </c>
      <c r="B80" s="4">
        <v>89</v>
      </c>
      <c r="C80" s="4">
        <v>77</v>
      </c>
      <c r="D80" s="67">
        <f t="shared" si="36"/>
        <v>0.15584415584415584</v>
      </c>
    </row>
    <row r="81" spans="1:11" s="5" customFormat="1" x14ac:dyDescent="0.2">
      <c r="A81" s="63" t="s">
        <v>13</v>
      </c>
      <c r="B81" s="64"/>
      <c r="C81" s="65"/>
      <c r="D81" s="60"/>
    </row>
    <row r="82" spans="1:11" s="5" customFormat="1" x14ac:dyDescent="0.2">
      <c r="A82" s="3" t="s">
        <v>11</v>
      </c>
      <c r="B82" s="4">
        <v>2872</v>
      </c>
      <c r="C82" s="4">
        <v>2589</v>
      </c>
      <c r="D82" s="40">
        <f t="shared" ref="D82:D83" si="37">IF(C82&gt;0,(B82-C82)/C82,"--")</f>
        <v>0.1093086133642333</v>
      </c>
    </row>
    <row r="83" spans="1:11" s="1" customFormat="1" x14ac:dyDescent="0.2">
      <c r="A83" s="3" t="s">
        <v>12</v>
      </c>
      <c r="B83" s="4">
        <v>2854</v>
      </c>
      <c r="C83" s="4">
        <v>2687</v>
      </c>
      <c r="D83" s="40">
        <f t="shared" si="37"/>
        <v>6.21510978786751E-2</v>
      </c>
      <c r="E83" s="5"/>
      <c r="F83" s="5"/>
      <c r="G83" s="5"/>
      <c r="H83" s="5"/>
      <c r="I83" s="5"/>
      <c r="J83" s="5"/>
      <c r="K83" s="5"/>
    </row>
    <row r="84" spans="1:11" s="1" customFormat="1" x14ac:dyDescent="0.2">
      <c r="A84" s="66" t="s">
        <v>24</v>
      </c>
      <c r="B84" s="68">
        <v>9</v>
      </c>
      <c r="C84" s="68"/>
      <c r="D84" s="69"/>
      <c r="E84" s="5"/>
      <c r="F84" s="5"/>
      <c r="G84" s="5"/>
      <c r="H84" s="5"/>
      <c r="I84" s="5"/>
      <c r="J84" s="5"/>
      <c r="K84" s="5"/>
    </row>
    <row r="85" spans="1:11" s="1" customFormat="1" x14ac:dyDescent="0.2">
      <c r="A85" s="51" t="s">
        <v>23</v>
      </c>
      <c r="B85" s="64"/>
      <c r="C85" s="65"/>
      <c r="D85" s="60"/>
      <c r="E85" s="5"/>
      <c r="F85" s="5"/>
      <c r="G85" s="5"/>
      <c r="H85" s="5"/>
      <c r="I85" s="5"/>
      <c r="J85" s="5"/>
      <c r="K85" s="5"/>
    </row>
    <row r="86" spans="1:11" s="1" customFormat="1" x14ac:dyDescent="0.2">
      <c r="A86" s="3" t="s">
        <v>14</v>
      </c>
      <c r="B86" s="4">
        <v>4993</v>
      </c>
      <c r="C86" s="4">
        <v>4689</v>
      </c>
      <c r="D86" s="40">
        <f t="shared" ref="D86:D88" si="38">IF(C86&gt;0,(B86-C86)/C86,"--")</f>
        <v>6.483258690552357E-2</v>
      </c>
      <c r="E86" s="5"/>
      <c r="F86" s="5"/>
      <c r="G86" s="5"/>
      <c r="H86" s="5"/>
      <c r="I86" s="5"/>
      <c r="J86" s="5"/>
      <c r="K86" s="5"/>
    </row>
    <row r="87" spans="1:11" s="5" customFormat="1" x14ac:dyDescent="0.2">
      <c r="A87" s="3" t="s">
        <v>15</v>
      </c>
      <c r="B87" s="4">
        <v>153</v>
      </c>
      <c r="C87" s="4">
        <v>118</v>
      </c>
      <c r="D87" s="40">
        <f t="shared" si="38"/>
        <v>0.29661016949152541</v>
      </c>
      <c r="F87"/>
      <c r="G87"/>
      <c r="H87"/>
      <c r="I87"/>
      <c r="J87"/>
    </row>
    <row r="88" spans="1:11" s="5" customFormat="1" x14ac:dyDescent="0.2">
      <c r="A88" s="3" t="s">
        <v>10</v>
      </c>
      <c r="B88" s="4">
        <v>589</v>
      </c>
      <c r="C88" s="4">
        <v>469</v>
      </c>
      <c r="D88" s="40">
        <f t="shared" si="38"/>
        <v>0.25586353944562901</v>
      </c>
      <c r="F88"/>
      <c r="G88"/>
      <c r="H88"/>
      <c r="I88"/>
      <c r="J88"/>
    </row>
    <row r="91" spans="1:11" x14ac:dyDescent="0.2">
      <c r="B91" s="70"/>
      <c r="C91" s="70"/>
    </row>
  </sheetData>
  <mergeCells count="5">
    <mergeCell ref="F71:G71"/>
    <mergeCell ref="A10:M10"/>
    <mergeCell ref="A31:M31"/>
    <mergeCell ref="F69:G69"/>
    <mergeCell ref="F70:G70"/>
  </mergeCells>
  <phoneticPr fontId="0" type="noConversion"/>
  <pageMargins left="0.25" right="0.25" top="0.59791666666666665" bottom="0.75" header="0.3" footer="0.3"/>
  <pageSetup scale="80" fitToHeight="0" orientation="landscape" r:id="rId1"/>
  <headerFooter differentFirst="1" alignWithMargins="0">
    <oddHeader>&amp;C&amp;"Arial,Bold"&amp;14Autumn 2013 UW Bothell ICORA Enrollment Report</oddHeader>
    <firstHeader>&amp;C&amp;"Arial,Bold"&amp;14Autumn 2013 UW Bothell ICORA Admissions Report (Census Day Numbers)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zoomScale="80" zoomScaleNormal="80" workbookViewId="0">
      <pane xSplit="1" topLeftCell="B1" activePane="topRight" state="frozen"/>
      <selection activeCell="A52" sqref="A52"/>
      <selection pane="topRight" activeCell="A55" sqref="A1:XFD1048576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41</v>
      </c>
      <c r="C2" s="9" t="s">
        <v>42</v>
      </c>
      <c r="D2" s="9"/>
      <c r="E2" s="9" t="s">
        <v>41</v>
      </c>
      <c r="F2" s="9" t="s">
        <v>42</v>
      </c>
      <c r="G2" s="9"/>
      <c r="H2" s="9" t="s">
        <v>41</v>
      </c>
      <c r="I2" s="9" t="s">
        <v>42</v>
      </c>
      <c r="J2" s="10"/>
      <c r="K2" s="9" t="s">
        <v>41</v>
      </c>
      <c r="L2" s="9" t="s">
        <v>42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43516</v>
      </c>
      <c r="C5" s="4">
        <v>36838</v>
      </c>
      <c r="D5" s="40">
        <f t="shared" ref="D5:D8" si="0">IF(C5&gt;0,(B5-C5)/C5,"--")</f>
        <v>0.18128019979369131</v>
      </c>
      <c r="E5" s="10">
        <v>19733</v>
      </c>
      <c r="F5" s="10">
        <v>19646</v>
      </c>
      <c r="G5" s="40">
        <f t="shared" ref="G5:G6" si="1">IF(F5&gt;0,(E5-F5)/F5,"--")</f>
        <v>4.4283823679120435E-3</v>
      </c>
      <c r="H5" s="10">
        <v>6595</v>
      </c>
      <c r="I5" s="10">
        <v>6892</v>
      </c>
      <c r="J5" s="40">
        <f t="shared" ref="J5:J6" si="2">IF(I5&gt;0,(H5-I5)/I5,"--")</f>
        <v>-4.309344167150319E-2</v>
      </c>
      <c r="K5" s="10">
        <v>6455</v>
      </c>
      <c r="L5" s="10">
        <v>6792</v>
      </c>
      <c r="M5" s="40">
        <f t="shared" ref="M5:M8" si="3">IF(L5&gt;0,(K5-L5)/L5,"--")</f>
        <v>-4.9617196702002354E-2</v>
      </c>
    </row>
    <row r="6" spans="1:13" x14ac:dyDescent="0.2">
      <c r="A6" s="10" t="s">
        <v>4</v>
      </c>
      <c r="B6" s="4">
        <v>5546</v>
      </c>
      <c r="C6" s="4">
        <v>5810</v>
      </c>
      <c r="D6" s="40">
        <f t="shared" si="0"/>
        <v>-4.5438898450946646E-2</v>
      </c>
      <c r="E6" s="10">
        <v>2312</v>
      </c>
      <c r="F6" s="10">
        <v>2131</v>
      </c>
      <c r="G6" s="40">
        <f t="shared" si="1"/>
        <v>8.4936649460347249E-2</v>
      </c>
      <c r="H6" s="10">
        <v>1445</v>
      </c>
      <c r="I6" s="10">
        <v>1496</v>
      </c>
      <c r="J6" s="40">
        <f t="shared" si="2"/>
        <v>-3.4090909090909088E-2</v>
      </c>
      <c r="K6" s="10">
        <v>1397</v>
      </c>
      <c r="L6" s="10">
        <v>1442</v>
      </c>
      <c r="M6" s="40">
        <f t="shared" si="3"/>
        <v>-3.1206657420249653E-2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49062</v>
      </c>
      <c r="C8" s="21">
        <f>SUM(C5:C6)</f>
        <v>42648</v>
      </c>
      <c r="D8" s="40">
        <f t="shared" si="0"/>
        <v>0.15039392234102419</v>
      </c>
      <c r="E8" s="21">
        <f t="shared" ref="E8:F8" si="4">SUM(E5:E6)</f>
        <v>22045</v>
      </c>
      <c r="F8" s="21">
        <f t="shared" si="4"/>
        <v>21777</v>
      </c>
      <c r="G8" s="40">
        <f t="shared" ref="G8" si="5">IF(F8&gt;0,(E8-F8)/F8,"--")</f>
        <v>1.2306561969049916E-2</v>
      </c>
      <c r="H8" s="21">
        <f t="shared" ref="H8:I8" si="6">SUM(H5:H6)</f>
        <v>8040</v>
      </c>
      <c r="I8" s="21">
        <f t="shared" si="6"/>
        <v>8388</v>
      </c>
      <c r="J8" s="40">
        <f t="shared" ref="J8" si="7">IF(I8&gt;0,(H8-I8)/I8,"--")</f>
        <v>-4.1487839771101577E-2</v>
      </c>
      <c r="K8" s="10">
        <f>IF(ISNUMBER(K5),SUM(K5:K6),K6)</f>
        <v>7852</v>
      </c>
      <c r="L8" s="10">
        <f>IF(ISNUMBER(L5),SUM(L5:L6),L6)</f>
        <v>8234</v>
      </c>
      <c r="M8" s="40">
        <f t="shared" si="3"/>
        <v>-4.6393004615010933E-2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6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x14ac:dyDescent="0.2">
      <c r="A11" s="8"/>
      <c r="B11" s="9" t="s">
        <v>41</v>
      </c>
      <c r="C11" s="9" t="s">
        <v>42</v>
      </c>
      <c r="D11" s="9"/>
      <c r="E11" s="9" t="s">
        <v>41</v>
      </c>
      <c r="F11" s="9" t="s">
        <v>42</v>
      </c>
      <c r="G11" s="9"/>
      <c r="H11" s="9" t="s">
        <v>41</v>
      </c>
      <c r="I11" s="9" t="s">
        <v>42</v>
      </c>
      <c r="J11" s="10"/>
      <c r="K11" s="9" t="s">
        <v>41</v>
      </c>
      <c r="L11" s="9" t="s">
        <v>42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133</v>
      </c>
      <c r="C14" s="37">
        <v>136</v>
      </c>
      <c r="D14" s="40">
        <f>IF(C14&gt;0,(B14-C14)/C14,"--")</f>
        <v>-2.2058823529411766E-2</v>
      </c>
      <c r="E14" s="37">
        <v>67</v>
      </c>
      <c r="F14" s="37">
        <v>64</v>
      </c>
      <c r="G14" s="40">
        <f>IF(F14&gt;0,(E14-F14)/F14,"--")</f>
        <v>4.6875E-2</v>
      </c>
      <c r="H14" s="37">
        <v>29</v>
      </c>
      <c r="I14" s="37">
        <v>26</v>
      </c>
      <c r="J14" s="40">
        <f>IF(I14&gt;0,(H14-I14)/I14,"--")</f>
        <v>0.11538461538461539</v>
      </c>
      <c r="K14" s="10">
        <v>28</v>
      </c>
      <c r="L14" s="10">
        <v>25</v>
      </c>
      <c r="M14" s="40">
        <f>IF(L14&gt;0,(K14-L14)/L14,"--")</f>
        <v>0.12</v>
      </c>
    </row>
    <row r="15" spans="1:13" x14ac:dyDescent="0.2">
      <c r="A15" s="2" t="s">
        <v>8</v>
      </c>
      <c r="B15" s="37">
        <v>8446</v>
      </c>
      <c r="C15" s="37">
        <v>7035</v>
      </c>
      <c r="D15" s="40">
        <f>IF(C15&gt;0,(B15-C15)/C15,"--")</f>
        <v>0.2005685856432125</v>
      </c>
      <c r="E15" s="37">
        <v>4785</v>
      </c>
      <c r="F15" s="37">
        <v>4379</v>
      </c>
      <c r="G15" s="40">
        <f>IF(F15&gt;0,(E15-F15)/F15,"--")</f>
        <v>9.2715231788079472E-2</v>
      </c>
      <c r="H15" s="37">
        <v>1745</v>
      </c>
      <c r="I15" s="37">
        <v>1726</v>
      </c>
      <c r="J15" s="40">
        <f>IF(I15&gt;0,(H15-I15)/I15,"--")</f>
        <v>1.100811123986095E-2</v>
      </c>
      <c r="K15" s="10">
        <v>1719</v>
      </c>
      <c r="L15" s="10">
        <v>1708</v>
      </c>
      <c r="M15" s="40">
        <f>IF(L15&gt;0,(K15-L15)/L15,"--")</f>
        <v>6.4402810304449651E-3</v>
      </c>
    </row>
    <row r="16" spans="1:13" x14ac:dyDescent="0.2">
      <c r="A16" s="2" t="s">
        <v>26</v>
      </c>
      <c r="B16" s="37">
        <v>986</v>
      </c>
      <c r="C16" s="37">
        <v>840</v>
      </c>
      <c r="D16" s="40">
        <f t="shared" ref="D16:D22" si="8">IF(C16&gt;0,(B16-C16)/C16,"--")</f>
        <v>0.1738095238095238</v>
      </c>
      <c r="E16" s="37">
        <v>293</v>
      </c>
      <c r="F16" s="37">
        <v>288</v>
      </c>
      <c r="G16" s="40">
        <f t="shared" ref="G16:G22" si="9">IF(F16&gt;0,(E16-F16)/F16,"--")</f>
        <v>1.7361111111111112E-2</v>
      </c>
      <c r="H16" s="37">
        <v>162</v>
      </c>
      <c r="I16" s="37">
        <v>146</v>
      </c>
      <c r="J16" s="40">
        <f t="shared" ref="J16:J22" si="10">IF(I16&gt;0,(H16-I16)/I16,"--")</f>
        <v>0.1095890410958904</v>
      </c>
      <c r="K16" s="10">
        <v>158</v>
      </c>
      <c r="L16" s="10">
        <v>144</v>
      </c>
      <c r="M16" s="40">
        <f t="shared" ref="M16:M22" si="11">IF(L16&gt;0,(K16-L16)/L16,"--")</f>
        <v>9.7222222222222224E-2</v>
      </c>
    </row>
    <row r="17" spans="1:13" x14ac:dyDescent="0.2">
      <c r="A17" s="3" t="s">
        <v>20</v>
      </c>
      <c r="B17" s="37">
        <v>138</v>
      </c>
      <c r="C17" s="37">
        <v>110</v>
      </c>
      <c r="D17" s="40">
        <f t="shared" si="8"/>
        <v>0.25454545454545452</v>
      </c>
      <c r="E17" s="37">
        <v>48</v>
      </c>
      <c r="F17" s="37">
        <v>54</v>
      </c>
      <c r="G17" s="40">
        <f t="shared" si="9"/>
        <v>-0.1111111111111111</v>
      </c>
      <c r="H17" s="37">
        <v>26</v>
      </c>
      <c r="I17" s="37">
        <v>33</v>
      </c>
      <c r="J17" s="40">
        <f t="shared" si="10"/>
        <v>-0.21212121212121213</v>
      </c>
      <c r="K17" s="10">
        <v>26</v>
      </c>
      <c r="L17" s="13">
        <v>33</v>
      </c>
      <c r="M17" s="40">
        <f t="shared" si="11"/>
        <v>-0.21212121212121213</v>
      </c>
    </row>
    <row r="18" spans="1:13" x14ac:dyDescent="0.2">
      <c r="A18" s="3" t="s">
        <v>21</v>
      </c>
      <c r="B18" s="37">
        <v>15652</v>
      </c>
      <c r="C18" s="37">
        <v>13808</v>
      </c>
      <c r="D18" s="40">
        <f t="shared" si="8"/>
        <v>0.1335457705677868</v>
      </c>
      <c r="E18" s="37">
        <v>8152</v>
      </c>
      <c r="F18" s="37">
        <v>8443</v>
      </c>
      <c r="G18" s="40">
        <f t="shared" si="9"/>
        <v>-3.4466421887954519E-2</v>
      </c>
      <c r="H18" s="37">
        <v>2564</v>
      </c>
      <c r="I18" s="37">
        <v>2780</v>
      </c>
      <c r="J18" s="40">
        <f t="shared" si="10"/>
        <v>-7.7697841726618699E-2</v>
      </c>
      <c r="K18" s="10">
        <v>2520</v>
      </c>
      <c r="L18" s="10">
        <v>2755</v>
      </c>
      <c r="M18" s="40">
        <f t="shared" si="11"/>
        <v>-8.5299455535390201E-2</v>
      </c>
    </row>
    <row r="19" spans="1:13" x14ac:dyDescent="0.2">
      <c r="A19" s="3" t="s">
        <v>22</v>
      </c>
      <c r="B19" s="37">
        <v>2729</v>
      </c>
      <c r="C19" s="37">
        <v>2212</v>
      </c>
      <c r="D19" s="40">
        <f t="shared" si="8"/>
        <v>0.23372513562386979</v>
      </c>
      <c r="E19" s="37">
        <v>1380</v>
      </c>
      <c r="F19" s="37">
        <v>1285</v>
      </c>
      <c r="G19" s="40">
        <f t="shared" si="9"/>
        <v>7.3929961089494164E-2</v>
      </c>
      <c r="H19" s="37">
        <v>505</v>
      </c>
      <c r="I19" s="37">
        <v>471</v>
      </c>
      <c r="J19" s="40">
        <f t="shared" si="10"/>
        <v>7.2186836518046707E-2</v>
      </c>
      <c r="K19" s="10">
        <v>500</v>
      </c>
      <c r="L19" s="10">
        <v>466</v>
      </c>
      <c r="M19" s="40">
        <f t="shared" si="11"/>
        <v>7.2961373390557943E-2</v>
      </c>
    </row>
    <row r="20" spans="1:13" x14ac:dyDescent="0.2">
      <c r="A20" s="3" t="s">
        <v>9</v>
      </c>
      <c r="B20" s="10">
        <v>4151</v>
      </c>
      <c r="C20" s="10">
        <v>3320</v>
      </c>
      <c r="D20" s="40">
        <f t="shared" si="8"/>
        <v>0.25030120481927709</v>
      </c>
      <c r="E20" s="10">
        <v>1550</v>
      </c>
      <c r="F20" s="10">
        <v>1433</v>
      </c>
      <c r="G20" s="40">
        <f t="shared" si="9"/>
        <v>8.1646894626657363E-2</v>
      </c>
      <c r="H20" s="10">
        <v>563</v>
      </c>
      <c r="I20" s="10">
        <v>514</v>
      </c>
      <c r="J20" s="40">
        <f t="shared" si="10"/>
        <v>9.5330739299610889E-2</v>
      </c>
      <c r="K20" s="10">
        <v>552</v>
      </c>
      <c r="L20" s="10">
        <v>502</v>
      </c>
      <c r="M20" s="40">
        <f t="shared" si="11"/>
        <v>9.9601593625498003E-2</v>
      </c>
    </row>
    <row r="21" spans="1:13" x14ac:dyDescent="0.2">
      <c r="A21" s="3" t="s">
        <v>10</v>
      </c>
      <c r="B21" s="37">
        <v>10742</v>
      </c>
      <c r="C21" s="37">
        <v>8927</v>
      </c>
      <c r="D21" s="40">
        <f t="shared" si="8"/>
        <v>0.20331578357790972</v>
      </c>
      <c r="E21" s="37">
        <v>3214</v>
      </c>
      <c r="F21" s="37">
        <v>3493</v>
      </c>
      <c r="G21" s="40">
        <f t="shared" si="9"/>
        <v>-7.9874033781849416E-2</v>
      </c>
      <c r="H21" s="37">
        <v>946</v>
      </c>
      <c r="I21" s="37">
        <v>1151</v>
      </c>
      <c r="J21" s="40">
        <f t="shared" si="10"/>
        <v>-0.17810599478714162</v>
      </c>
      <c r="K21" s="10">
        <v>901</v>
      </c>
      <c r="L21" s="10">
        <v>1116</v>
      </c>
      <c r="M21" s="40">
        <f t="shared" si="11"/>
        <v>-0.19265232974910393</v>
      </c>
    </row>
    <row r="22" spans="1:13" x14ac:dyDescent="0.2">
      <c r="A22" s="3" t="s">
        <v>24</v>
      </c>
      <c r="B22" s="37">
        <v>545</v>
      </c>
      <c r="C22" s="37">
        <v>450</v>
      </c>
      <c r="D22" s="40">
        <f t="shared" si="8"/>
        <v>0.21111111111111111</v>
      </c>
      <c r="E22" s="37">
        <v>244</v>
      </c>
      <c r="F22" s="37">
        <v>207</v>
      </c>
      <c r="G22" s="40">
        <f t="shared" si="9"/>
        <v>0.17874396135265699</v>
      </c>
      <c r="H22" s="37">
        <v>55</v>
      </c>
      <c r="I22" s="37">
        <v>45</v>
      </c>
      <c r="J22" s="40">
        <f t="shared" si="10"/>
        <v>0.22222222222222221</v>
      </c>
      <c r="K22" s="10">
        <v>51</v>
      </c>
      <c r="L22" s="10">
        <v>43</v>
      </c>
      <c r="M22" s="40">
        <f t="shared" si="11"/>
        <v>0.18604651162790697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23805</v>
      </c>
      <c r="C24" s="31">
        <v>19777</v>
      </c>
      <c r="D24" s="40">
        <f t="shared" ref="D24:D25" si="12">IF(C24&gt;0,(B24-C24)/C24,"--")</f>
        <v>0.20367093087930424</v>
      </c>
      <c r="E24" s="10">
        <v>11172</v>
      </c>
      <c r="F24" s="10">
        <v>10950</v>
      </c>
      <c r="G24" s="40">
        <f t="shared" ref="G24:G25" si="13">IF(F24&gt;0,(E24-F24)/F24,"--")</f>
        <v>2.0273972602739727E-2</v>
      </c>
      <c r="H24" s="10">
        <v>3484</v>
      </c>
      <c r="I24" s="10">
        <v>3683</v>
      </c>
      <c r="J24" s="40">
        <f t="shared" ref="J24:J25" si="14">IF(I24&gt;0,(H24-I24)/I24,"--")</f>
        <v>-5.4032039098560955E-2</v>
      </c>
      <c r="K24" s="10">
        <v>3419</v>
      </c>
      <c r="L24" s="10">
        <v>3631</v>
      </c>
      <c r="M24" s="40">
        <f t="shared" ref="M24:M25" si="15">IF(L24&gt;0,(K24-L24)/L24,"--")</f>
        <v>-5.8386119526301294E-2</v>
      </c>
    </row>
    <row r="25" spans="1:13" x14ac:dyDescent="0.2">
      <c r="A25" s="13" t="s">
        <v>11</v>
      </c>
      <c r="B25" s="31">
        <v>19711</v>
      </c>
      <c r="C25" s="31">
        <v>17061</v>
      </c>
      <c r="D25" s="40">
        <f t="shared" si="12"/>
        <v>0.15532501025731199</v>
      </c>
      <c r="E25" s="10">
        <v>8561</v>
      </c>
      <c r="F25" s="10">
        <v>8696</v>
      </c>
      <c r="G25" s="40">
        <f t="shared" si="13"/>
        <v>-1.5524379024839007E-2</v>
      </c>
      <c r="H25" s="10">
        <v>3111</v>
      </c>
      <c r="I25" s="10">
        <v>3209</v>
      </c>
      <c r="J25" s="40">
        <f t="shared" si="14"/>
        <v>-3.0539108756622E-2</v>
      </c>
      <c r="K25" s="10">
        <v>3036</v>
      </c>
      <c r="L25" s="10">
        <v>3161</v>
      </c>
      <c r="M25" s="40">
        <f t="shared" si="15"/>
        <v>-3.9544447959506485E-2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11806</v>
      </c>
      <c r="C27" s="31">
        <v>11275</v>
      </c>
      <c r="D27" s="40">
        <f t="shared" ref="D27:D29" si="16">IF(C27&gt;0,(B27-C27)/C27,"--")</f>
        <v>4.7095343680709535E-2</v>
      </c>
      <c r="E27" s="31">
        <v>7430</v>
      </c>
      <c r="F27" s="31">
        <v>7391</v>
      </c>
      <c r="G27" s="40">
        <f t="shared" ref="G27:G29" si="17">IF(F27&gt;0,(E27-F27)/F27,"--")</f>
        <v>5.2766878636179137E-3</v>
      </c>
      <c r="H27" s="10">
        <v>4447</v>
      </c>
      <c r="I27" s="10">
        <v>4315</v>
      </c>
      <c r="J27" s="40">
        <f t="shared" ref="J27:J29" si="18">IF(I27&gt;0,(H27-I27)/I27,"--")</f>
        <v>3.0590961761297799E-2</v>
      </c>
      <c r="K27" s="10">
        <v>4403</v>
      </c>
      <c r="L27" s="10">
        <v>4283</v>
      </c>
      <c r="M27" s="40">
        <f t="shared" ref="M27:M29" si="19">IF(L27&gt;0,(K27-L27)/L27,"--")</f>
        <v>2.8017744571561989E-2</v>
      </c>
    </row>
    <row r="28" spans="1:13" x14ac:dyDescent="0.2">
      <c r="A28" s="13" t="s">
        <v>15</v>
      </c>
      <c r="B28" s="10">
        <v>20975</v>
      </c>
      <c r="C28" s="10">
        <v>16636</v>
      </c>
      <c r="D28" s="40">
        <f t="shared" si="16"/>
        <v>0.26081990863188265</v>
      </c>
      <c r="E28" s="10">
        <v>9089</v>
      </c>
      <c r="F28" s="10">
        <v>8762</v>
      </c>
      <c r="G28" s="40">
        <f t="shared" si="17"/>
        <v>3.7320246519059574E-2</v>
      </c>
      <c r="H28" s="10">
        <v>1202</v>
      </c>
      <c r="I28" s="10">
        <v>1426</v>
      </c>
      <c r="J28" s="40">
        <f t="shared" si="18"/>
        <v>-0.15708274894810659</v>
      </c>
      <c r="K28" s="10">
        <v>1151</v>
      </c>
      <c r="L28" s="10">
        <v>1393</v>
      </c>
      <c r="M28" s="40">
        <f t="shared" si="19"/>
        <v>-0.17372577171572146</v>
      </c>
    </row>
    <row r="29" spans="1:13" x14ac:dyDescent="0.2">
      <c r="A29" s="13" t="s">
        <v>10</v>
      </c>
      <c r="B29" s="10">
        <v>10742</v>
      </c>
      <c r="C29" s="10">
        <v>8927</v>
      </c>
      <c r="D29" s="40">
        <f t="shared" si="16"/>
        <v>0.20331578357790972</v>
      </c>
      <c r="E29" s="10">
        <v>3214</v>
      </c>
      <c r="F29" s="10">
        <v>3493</v>
      </c>
      <c r="G29" s="40">
        <f t="shared" si="17"/>
        <v>-7.9874033781849416E-2</v>
      </c>
      <c r="H29" s="10">
        <v>946</v>
      </c>
      <c r="I29" s="10">
        <v>1151</v>
      </c>
      <c r="J29" s="40">
        <f t="shared" si="18"/>
        <v>-0.17810599478714162</v>
      </c>
      <c r="K29" s="10">
        <v>901</v>
      </c>
      <c r="L29" s="10">
        <v>1116</v>
      </c>
      <c r="M29" s="40">
        <f t="shared" si="19"/>
        <v>-0.19265232974910393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6" t="s">
        <v>25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x14ac:dyDescent="0.2">
      <c r="A32" s="8"/>
      <c r="B32" s="9" t="s">
        <v>41</v>
      </c>
      <c r="C32" s="9" t="s">
        <v>42</v>
      </c>
      <c r="D32" s="9"/>
      <c r="E32" s="9" t="s">
        <v>41</v>
      </c>
      <c r="F32" s="9" t="s">
        <v>42</v>
      </c>
      <c r="G32" s="9"/>
      <c r="H32" s="9" t="s">
        <v>41</v>
      </c>
      <c r="I32" s="9" t="s">
        <v>42</v>
      </c>
      <c r="J32" s="10"/>
      <c r="K32" s="9" t="s">
        <v>41</v>
      </c>
      <c r="L32" s="9" t="s">
        <v>42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29</v>
      </c>
      <c r="C35" s="37">
        <v>26</v>
      </c>
      <c r="D35" s="40">
        <f>IF(C35&gt;0,(B35-C35)/C35,"--")</f>
        <v>0.11538461538461539</v>
      </c>
      <c r="E35" s="37">
        <v>10</v>
      </c>
      <c r="F35" s="37">
        <v>5</v>
      </c>
      <c r="G35" s="40">
        <f>IF(F35&gt;0,(E35-F35)/F35,"--")</f>
        <v>1</v>
      </c>
      <c r="H35" s="37">
        <v>6</v>
      </c>
      <c r="I35" s="37">
        <v>3</v>
      </c>
      <c r="J35" s="40">
        <f>IF(I35&gt;0,(H35-I35)/I35,"--")</f>
        <v>1</v>
      </c>
      <c r="K35" s="10">
        <v>5</v>
      </c>
      <c r="L35" s="10">
        <v>3</v>
      </c>
      <c r="M35" s="40">
        <f>IF(L35&gt;0,(K35-L35)/L35,"--")</f>
        <v>0.66666666666666663</v>
      </c>
    </row>
    <row r="36" spans="1:13" x14ac:dyDescent="0.2">
      <c r="A36" s="2" t="s">
        <v>8</v>
      </c>
      <c r="B36" s="37">
        <v>810</v>
      </c>
      <c r="C36" s="37">
        <v>791</v>
      </c>
      <c r="D36" s="40">
        <f>IF(C36&gt;0,(B36-C36)/C36,"--")</f>
        <v>2.402022756005057E-2</v>
      </c>
      <c r="E36" s="37">
        <v>426</v>
      </c>
      <c r="F36" s="37">
        <v>333</v>
      </c>
      <c r="G36" s="40">
        <f>IF(F36&gt;0,(E36-F36)/F36,"--")</f>
        <v>0.27927927927927926</v>
      </c>
      <c r="H36" s="37">
        <v>289</v>
      </c>
      <c r="I36" s="37">
        <v>257</v>
      </c>
      <c r="J36" s="40">
        <f>IF(I36&gt;0,(H36-I36)/I36,"--")</f>
        <v>0.1245136186770428</v>
      </c>
      <c r="K36" s="10">
        <v>283</v>
      </c>
      <c r="L36" s="10">
        <v>251</v>
      </c>
      <c r="M36" s="40">
        <f>IF(L36&gt;0,(K36-L36)/L36,"--")</f>
        <v>0.12749003984063745</v>
      </c>
    </row>
    <row r="37" spans="1:13" x14ac:dyDescent="0.2">
      <c r="A37" s="2" t="s">
        <v>26</v>
      </c>
      <c r="B37" s="37">
        <v>217</v>
      </c>
      <c r="C37" s="37">
        <v>229</v>
      </c>
      <c r="D37" s="40">
        <f t="shared" ref="D37:D43" si="20">IF(C37&gt;0,(B37-C37)/C37,"--")</f>
        <v>-5.2401746724890827E-2</v>
      </c>
      <c r="E37" s="37">
        <v>105</v>
      </c>
      <c r="F37" s="37">
        <v>74</v>
      </c>
      <c r="G37" s="40">
        <f t="shared" ref="G37:G43" si="21">IF(F37&gt;0,(E37-F37)/F37,"--")</f>
        <v>0.41891891891891891</v>
      </c>
      <c r="H37" s="37">
        <v>76</v>
      </c>
      <c r="I37" s="37">
        <v>55</v>
      </c>
      <c r="J37" s="40">
        <f t="shared" ref="J37:J43" si="22">IF(I37&gt;0,(H37-I37)/I37,"--")</f>
        <v>0.38181818181818183</v>
      </c>
      <c r="K37" s="10">
        <v>72</v>
      </c>
      <c r="L37" s="10">
        <v>50</v>
      </c>
      <c r="M37" s="40">
        <f t="shared" ref="M37:M50" si="23">IF(L37&gt;0,(K37-L37)/L37,"--")</f>
        <v>0.44</v>
      </c>
    </row>
    <row r="38" spans="1:13" x14ac:dyDescent="0.2">
      <c r="A38" s="3" t="s">
        <v>20</v>
      </c>
      <c r="B38" s="37">
        <v>25</v>
      </c>
      <c r="C38" s="37">
        <v>25</v>
      </c>
      <c r="D38" s="40">
        <f t="shared" si="20"/>
        <v>0</v>
      </c>
      <c r="E38" s="37">
        <v>11</v>
      </c>
      <c r="F38" s="37">
        <v>9</v>
      </c>
      <c r="G38" s="40">
        <f t="shared" si="21"/>
        <v>0.22222222222222221</v>
      </c>
      <c r="H38" s="37">
        <v>5</v>
      </c>
      <c r="I38" s="37">
        <v>6</v>
      </c>
      <c r="J38" s="40">
        <f t="shared" si="22"/>
        <v>-0.16666666666666666</v>
      </c>
      <c r="K38" s="13">
        <v>5</v>
      </c>
      <c r="L38" s="13">
        <v>6</v>
      </c>
      <c r="M38" s="40">
        <f t="shared" si="23"/>
        <v>-0.16666666666666666</v>
      </c>
    </row>
    <row r="39" spans="1:13" x14ac:dyDescent="0.2">
      <c r="A39" s="3" t="s">
        <v>21</v>
      </c>
      <c r="B39" s="37">
        <v>2159</v>
      </c>
      <c r="C39" s="37">
        <v>2317</v>
      </c>
      <c r="D39" s="40">
        <f t="shared" si="20"/>
        <v>-6.8191627104013816E-2</v>
      </c>
      <c r="E39" s="37">
        <v>1011</v>
      </c>
      <c r="F39" s="37">
        <v>1037</v>
      </c>
      <c r="G39" s="40">
        <f t="shared" si="21"/>
        <v>-2.5072324011571841E-2</v>
      </c>
      <c r="H39" s="37">
        <v>640</v>
      </c>
      <c r="I39" s="37">
        <v>743</v>
      </c>
      <c r="J39" s="40">
        <f t="shared" si="22"/>
        <v>-0.1386271870794078</v>
      </c>
      <c r="K39" s="10">
        <v>618</v>
      </c>
      <c r="L39" s="10">
        <v>713</v>
      </c>
      <c r="M39" s="40">
        <f t="shared" si="23"/>
        <v>-0.13323983169705469</v>
      </c>
    </row>
    <row r="40" spans="1:13" x14ac:dyDescent="0.2">
      <c r="A40" s="3" t="s">
        <v>22</v>
      </c>
      <c r="B40" s="37">
        <v>312</v>
      </c>
      <c r="C40" s="37">
        <v>286</v>
      </c>
      <c r="D40" s="40">
        <f t="shared" si="20"/>
        <v>9.0909090909090912E-2</v>
      </c>
      <c r="E40" s="37">
        <v>150</v>
      </c>
      <c r="F40" s="37">
        <v>110</v>
      </c>
      <c r="G40" s="40">
        <f t="shared" si="21"/>
        <v>0.36363636363636365</v>
      </c>
      <c r="H40" s="37">
        <v>101</v>
      </c>
      <c r="I40" s="37">
        <v>77</v>
      </c>
      <c r="J40" s="40">
        <f t="shared" si="22"/>
        <v>0.31168831168831168</v>
      </c>
      <c r="K40" s="10">
        <v>99</v>
      </c>
      <c r="L40" s="10">
        <v>74</v>
      </c>
      <c r="M40" s="40">
        <f t="shared" si="23"/>
        <v>0.33783783783783783</v>
      </c>
    </row>
    <row r="41" spans="1:13" x14ac:dyDescent="0.2">
      <c r="A41" s="3" t="s">
        <v>9</v>
      </c>
      <c r="B41" s="10">
        <v>479</v>
      </c>
      <c r="C41" s="10">
        <v>505</v>
      </c>
      <c r="D41" s="40">
        <f t="shared" si="20"/>
        <v>-5.1485148514851482E-2</v>
      </c>
      <c r="E41" s="10">
        <v>208</v>
      </c>
      <c r="F41" s="10">
        <v>171</v>
      </c>
      <c r="G41" s="40">
        <f t="shared" si="21"/>
        <v>0.21637426900584794</v>
      </c>
      <c r="H41" s="10">
        <v>136</v>
      </c>
      <c r="I41" s="10">
        <v>118</v>
      </c>
      <c r="J41" s="40">
        <f t="shared" si="22"/>
        <v>0.15254237288135594</v>
      </c>
      <c r="K41" s="10">
        <v>130</v>
      </c>
      <c r="L41" s="10">
        <v>116</v>
      </c>
      <c r="M41" s="40">
        <f t="shared" si="23"/>
        <v>0.1206896551724138</v>
      </c>
    </row>
    <row r="42" spans="1:13" x14ac:dyDescent="0.2">
      <c r="A42" s="3" t="s">
        <v>10</v>
      </c>
      <c r="B42" s="37">
        <v>1433</v>
      </c>
      <c r="C42" s="37">
        <v>1538</v>
      </c>
      <c r="D42" s="40">
        <f t="shared" si="20"/>
        <v>-6.8270481144343309E-2</v>
      </c>
      <c r="E42" s="10">
        <v>364</v>
      </c>
      <c r="F42" s="10">
        <v>355</v>
      </c>
      <c r="G42" s="40">
        <f t="shared" si="21"/>
        <v>2.5352112676056339E-2</v>
      </c>
      <c r="H42" s="10">
        <v>174</v>
      </c>
      <c r="I42" s="10">
        <v>204</v>
      </c>
      <c r="J42" s="40">
        <f t="shared" si="22"/>
        <v>-0.14705882352941177</v>
      </c>
      <c r="K42" s="10">
        <v>169</v>
      </c>
      <c r="L42" s="10">
        <v>198</v>
      </c>
      <c r="M42" s="40">
        <f t="shared" si="23"/>
        <v>-0.14646464646464646</v>
      </c>
    </row>
    <row r="43" spans="1:13" x14ac:dyDescent="0.2">
      <c r="A43" s="3" t="s">
        <v>24</v>
      </c>
      <c r="B43" s="37">
        <v>82</v>
      </c>
      <c r="C43" s="37">
        <v>93</v>
      </c>
      <c r="D43" s="40">
        <f t="shared" si="20"/>
        <v>-0.11827956989247312</v>
      </c>
      <c r="E43" s="10">
        <v>27</v>
      </c>
      <c r="F43" s="10">
        <v>37</v>
      </c>
      <c r="G43" s="40">
        <f t="shared" si="21"/>
        <v>-0.27027027027027029</v>
      </c>
      <c r="H43" s="10">
        <v>18</v>
      </c>
      <c r="I43" s="10">
        <v>33</v>
      </c>
      <c r="J43" s="40">
        <f t="shared" si="22"/>
        <v>-0.45454545454545453</v>
      </c>
      <c r="K43" s="10">
        <v>16</v>
      </c>
      <c r="L43" s="10">
        <v>31</v>
      </c>
      <c r="M43" s="40">
        <f t="shared" si="23"/>
        <v>-0.4838709677419355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2820</v>
      </c>
      <c r="C45" s="37">
        <v>2996</v>
      </c>
      <c r="D45" s="40">
        <f t="shared" ref="D45:D46" si="24">IF(C45&gt;0,(B45-C45)/C45,"--")</f>
        <v>-5.8744993324432573E-2</v>
      </c>
      <c r="E45" s="10">
        <v>1244</v>
      </c>
      <c r="F45" s="10">
        <v>1188</v>
      </c>
      <c r="G45" s="40">
        <f t="shared" ref="G45:G46" si="25">IF(F45&gt;0,(E45-F45)/F45,"--")</f>
        <v>4.7138047138047139E-2</v>
      </c>
      <c r="H45" s="10">
        <v>794</v>
      </c>
      <c r="I45" s="10">
        <v>828</v>
      </c>
      <c r="J45" s="40">
        <f t="shared" ref="J45:J46" si="26">IF(I45&gt;0,(H45-I45)/I45,"--")</f>
        <v>-4.1062801932367152E-2</v>
      </c>
      <c r="K45" s="10">
        <v>768</v>
      </c>
      <c r="L45" s="10">
        <v>793</v>
      </c>
      <c r="M45" s="40">
        <f t="shared" si="23"/>
        <v>-3.1525851197982346E-2</v>
      </c>
    </row>
    <row r="46" spans="1:13" x14ac:dyDescent="0.2">
      <c r="A46" s="13" t="s">
        <v>11</v>
      </c>
      <c r="B46" s="37">
        <v>2726</v>
      </c>
      <c r="C46" s="37">
        <v>2814</v>
      </c>
      <c r="D46" s="40">
        <f t="shared" si="24"/>
        <v>-3.1272210376687988E-2</v>
      </c>
      <c r="E46" s="10">
        <v>1068</v>
      </c>
      <c r="F46" s="10">
        <v>943</v>
      </c>
      <c r="G46" s="40">
        <f t="shared" si="25"/>
        <v>0.13255567338282079</v>
      </c>
      <c r="H46" s="10">
        <v>651</v>
      </c>
      <c r="I46" s="10">
        <v>668</v>
      </c>
      <c r="J46" s="40">
        <f t="shared" si="26"/>
        <v>-2.5449101796407185E-2</v>
      </c>
      <c r="K46" s="10">
        <v>629</v>
      </c>
      <c r="L46" s="10">
        <v>649</v>
      </c>
      <c r="M46" s="40">
        <f t="shared" si="23"/>
        <v>-3.0816640986132512E-2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2835</v>
      </c>
      <c r="C48" s="31">
        <v>3103</v>
      </c>
      <c r="D48" s="40">
        <f t="shared" ref="D48:D50" si="27">IF(C48&gt;0,(B48-C48)/C48,"--")</f>
        <v>-8.6368030937802126E-2</v>
      </c>
      <c r="E48" s="10">
        <v>1631</v>
      </c>
      <c r="F48" s="10">
        <v>1522</v>
      </c>
      <c r="G48" s="40">
        <f t="shared" ref="G48:G50" si="28">IF(F48&gt;0,(E48-F48)/F48,"--")</f>
        <v>7.1616294349540074E-2</v>
      </c>
      <c r="H48" s="10">
        <v>1157</v>
      </c>
      <c r="I48" s="10">
        <v>1174</v>
      </c>
      <c r="J48" s="40">
        <f t="shared" ref="J48:J50" si="29">IF(I48&gt;0,(H48-I48)/I48,"--")</f>
        <v>-1.4480408858603067E-2</v>
      </c>
      <c r="K48" s="10">
        <v>1127</v>
      </c>
      <c r="L48" s="10">
        <v>1136</v>
      </c>
      <c r="M48" s="40">
        <f t="shared" si="23"/>
        <v>-7.9225352112676055E-3</v>
      </c>
    </row>
    <row r="49" spans="1:13" x14ac:dyDescent="0.2">
      <c r="A49" s="13" t="s">
        <v>15</v>
      </c>
      <c r="B49" s="10">
        <v>1279</v>
      </c>
      <c r="C49" s="10">
        <v>1169</v>
      </c>
      <c r="D49" s="40">
        <f t="shared" si="27"/>
        <v>9.4097519247219846E-2</v>
      </c>
      <c r="E49" s="10">
        <v>317</v>
      </c>
      <c r="F49" s="10">
        <v>254</v>
      </c>
      <c r="G49" s="40">
        <f t="shared" si="28"/>
        <v>0.24803149606299213</v>
      </c>
      <c r="H49" s="10">
        <v>114</v>
      </c>
      <c r="I49" s="10">
        <v>118</v>
      </c>
      <c r="J49" s="40">
        <f t="shared" si="29"/>
        <v>-3.3898305084745763E-2</v>
      </c>
      <c r="K49" s="10">
        <v>101</v>
      </c>
      <c r="L49" s="10">
        <v>108</v>
      </c>
      <c r="M49" s="40">
        <f t="shared" si="23"/>
        <v>-6.4814814814814811E-2</v>
      </c>
    </row>
    <row r="50" spans="1:13" x14ac:dyDescent="0.2">
      <c r="A50" s="13" t="s">
        <v>10</v>
      </c>
      <c r="B50" s="10">
        <v>1433</v>
      </c>
      <c r="C50" s="10">
        <v>1538</v>
      </c>
      <c r="D50" s="40">
        <f t="shared" si="27"/>
        <v>-6.8270481144343309E-2</v>
      </c>
      <c r="E50" s="10">
        <v>364</v>
      </c>
      <c r="F50" s="10">
        <v>355</v>
      </c>
      <c r="G50" s="40">
        <f t="shared" si="28"/>
        <v>2.5352112676056339E-2</v>
      </c>
      <c r="H50" s="10">
        <v>174</v>
      </c>
      <c r="I50" s="10">
        <v>204</v>
      </c>
      <c r="J50" s="40">
        <f t="shared" si="29"/>
        <v>-0.14705882352941177</v>
      </c>
      <c r="K50" s="10">
        <v>169</v>
      </c>
      <c r="L50" s="10">
        <v>198</v>
      </c>
      <c r="M50" s="40">
        <f t="shared" si="23"/>
        <v>-0.14646464646464646</v>
      </c>
    </row>
    <row r="51" spans="1:13" x14ac:dyDescent="0.2">
      <c r="A51" s="72"/>
      <c r="B51" s="23"/>
      <c r="C51" s="23"/>
      <c r="D51" s="71"/>
      <c r="E51" s="23"/>
      <c r="F51" s="23"/>
      <c r="G51" s="71"/>
      <c r="H51" s="23"/>
      <c r="I51" s="23"/>
      <c r="J51" s="71"/>
      <c r="K51" s="23"/>
      <c r="L51" s="23"/>
      <c r="M51" s="71"/>
    </row>
    <row r="52" spans="1:13" x14ac:dyDescent="0.2">
      <c r="A52" s="73" t="s">
        <v>44</v>
      </c>
      <c r="B52" s="23"/>
      <c r="C52" s="23"/>
      <c r="D52" s="71"/>
      <c r="E52" s="23"/>
      <c r="F52" s="23"/>
      <c r="G52" s="71"/>
      <c r="H52" s="23"/>
      <c r="I52" s="23"/>
      <c r="J52" s="71"/>
      <c r="K52" s="23"/>
      <c r="L52" s="23"/>
      <c r="M52" s="71"/>
    </row>
    <row r="53" spans="1:13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"/>
      <c r="L53" s="5"/>
      <c r="M53" s="5"/>
    </row>
    <row r="55" spans="1:13" s="1" customFormat="1" x14ac:dyDescent="0.2">
      <c r="A55" s="42" t="s">
        <v>27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3" s="1" customFormat="1" x14ac:dyDescent="0.2">
      <c r="A56" s="44"/>
      <c r="B56" s="9" t="s">
        <v>41</v>
      </c>
      <c r="C56" s="9" t="s">
        <v>42</v>
      </c>
      <c r="D56" s="46"/>
      <c r="E56" s="9" t="s">
        <v>41</v>
      </c>
      <c r="F56" s="9" t="s">
        <v>42</v>
      </c>
      <c r="G56" s="47"/>
      <c r="H56" s="9" t="s">
        <v>41</v>
      </c>
      <c r="I56" s="9" t="s">
        <v>42</v>
      </c>
      <c r="J56" s="47"/>
    </row>
    <row r="57" spans="1:13" s="5" customFormat="1" ht="38.25" x14ac:dyDescent="0.2">
      <c r="A57" s="48"/>
      <c r="B57" s="49" t="s">
        <v>28</v>
      </c>
      <c r="C57" s="49" t="s">
        <v>28</v>
      </c>
      <c r="D57" s="44" t="s">
        <v>2</v>
      </c>
      <c r="E57" s="49" t="s">
        <v>29</v>
      </c>
      <c r="F57" s="49" t="s">
        <v>29</v>
      </c>
      <c r="G57" s="44" t="s">
        <v>2</v>
      </c>
      <c r="H57" s="50" t="s">
        <v>30</v>
      </c>
      <c r="I57" s="50" t="s">
        <v>30</v>
      </c>
      <c r="J57" s="3" t="s">
        <v>2</v>
      </c>
    </row>
    <row r="58" spans="1:13" s="5" customFormat="1" x14ac:dyDescent="0.2">
      <c r="A58" s="51" t="s">
        <v>6</v>
      </c>
      <c r="B58" s="52"/>
      <c r="C58" s="52"/>
      <c r="D58" s="52"/>
      <c r="E58" s="53"/>
      <c r="F58" s="52"/>
      <c r="G58" s="52"/>
      <c r="H58" s="54"/>
      <c r="I58" s="54"/>
      <c r="J58" s="55"/>
    </row>
    <row r="59" spans="1:13" s="5" customFormat="1" x14ac:dyDescent="0.2">
      <c r="A59" s="3" t="s">
        <v>3</v>
      </c>
      <c r="B59" s="39">
        <v>7135</v>
      </c>
      <c r="C59" s="39">
        <v>6799</v>
      </c>
      <c r="D59" s="40">
        <f t="shared" ref="D59:D69" si="30">IF(C59&gt;0,(B59-C59)/C59,"--")</f>
        <v>4.9419032210619211E-2</v>
      </c>
      <c r="E59" s="39">
        <v>680</v>
      </c>
      <c r="F59" s="39">
        <v>686</v>
      </c>
      <c r="G59" s="40">
        <f t="shared" ref="G59:G67" si="31">IF(F59&gt;0,(E59-F59)/F59,"--")</f>
        <v>-8.7463556851311956E-3</v>
      </c>
      <c r="H59" s="39">
        <v>1021</v>
      </c>
      <c r="I59" s="39">
        <v>1248</v>
      </c>
      <c r="J59" s="40">
        <f t="shared" ref="J59:J67" si="32">IF(I59&gt;0,(H59-I59)/I59,"--")</f>
        <v>-0.18189102564102563</v>
      </c>
    </row>
    <row r="60" spans="1:13" s="5" customFormat="1" x14ac:dyDescent="0.2">
      <c r="A60" s="3" t="s">
        <v>31</v>
      </c>
      <c r="B60" s="39">
        <v>5614</v>
      </c>
      <c r="C60" s="39">
        <v>5676</v>
      </c>
      <c r="D60" s="40">
        <f t="shared" si="30"/>
        <v>-1.0923185341789992E-2</v>
      </c>
      <c r="E60" s="39">
        <v>5395</v>
      </c>
      <c r="F60" s="39">
        <v>5158</v>
      </c>
      <c r="G60" s="40">
        <f t="shared" si="31"/>
        <v>4.5948041876696391E-2</v>
      </c>
      <c r="H60" s="39">
        <v>1022</v>
      </c>
      <c r="I60" s="39">
        <v>890</v>
      </c>
      <c r="J60" s="40">
        <f t="shared" si="32"/>
        <v>0.14831460674157304</v>
      </c>
    </row>
    <row r="61" spans="1:13" s="5" customFormat="1" x14ac:dyDescent="0.2">
      <c r="A61" s="3" t="s">
        <v>32</v>
      </c>
      <c r="B61" s="39">
        <v>8006</v>
      </c>
      <c r="C61" s="39">
        <v>8340</v>
      </c>
      <c r="D61" s="40">
        <f t="shared" si="30"/>
        <v>-4.004796163069544E-2</v>
      </c>
      <c r="E61" s="39">
        <v>6705</v>
      </c>
      <c r="F61" s="39">
        <v>6583</v>
      </c>
      <c r="G61" s="40">
        <f t="shared" si="31"/>
        <v>1.8532583928300168E-2</v>
      </c>
      <c r="H61" s="39">
        <v>1058</v>
      </c>
      <c r="I61" s="39">
        <v>1140</v>
      </c>
      <c r="J61" s="40">
        <f t="shared" si="32"/>
        <v>-7.192982456140351E-2</v>
      </c>
    </row>
    <row r="62" spans="1:13" s="5" customFormat="1" x14ac:dyDescent="0.2">
      <c r="A62" s="3" t="s">
        <v>33</v>
      </c>
      <c r="B62" s="39">
        <v>8808</v>
      </c>
      <c r="C62" s="39">
        <v>8786</v>
      </c>
      <c r="D62" s="40">
        <f t="shared" si="30"/>
        <v>2.5039836102890962E-3</v>
      </c>
      <c r="E62" s="39">
        <v>8799</v>
      </c>
      <c r="F62" s="39">
        <v>8778</v>
      </c>
      <c r="G62" s="40">
        <f t="shared" si="31"/>
        <v>2.3923444976076554E-3</v>
      </c>
      <c r="H62" s="39">
        <v>1131</v>
      </c>
      <c r="I62" s="39">
        <v>1110</v>
      </c>
      <c r="J62" s="40">
        <f t="shared" si="32"/>
        <v>1.891891891891892E-2</v>
      </c>
    </row>
    <row r="63" spans="1:13" s="5" customFormat="1" x14ac:dyDescent="0.2">
      <c r="A63" s="3" t="s">
        <v>34</v>
      </c>
      <c r="B63" s="39">
        <v>271</v>
      </c>
      <c r="C63" s="39">
        <v>281</v>
      </c>
      <c r="D63" s="40">
        <f t="shared" si="30"/>
        <v>-3.5587188612099648E-2</v>
      </c>
      <c r="E63" s="39">
        <v>193</v>
      </c>
      <c r="F63" s="39">
        <v>202</v>
      </c>
      <c r="G63" s="40">
        <f t="shared" si="31"/>
        <v>-4.4554455445544552E-2</v>
      </c>
      <c r="H63" s="39">
        <v>4</v>
      </c>
      <c r="I63" s="39">
        <v>9</v>
      </c>
      <c r="J63" s="40">
        <f t="shared" si="32"/>
        <v>-0.55555555555555558</v>
      </c>
    </row>
    <row r="64" spans="1:13" s="5" customFormat="1" x14ac:dyDescent="0.2">
      <c r="A64" s="3" t="s">
        <v>35</v>
      </c>
      <c r="B64" s="39">
        <v>1426</v>
      </c>
      <c r="C64" s="39">
        <v>1501</v>
      </c>
      <c r="D64" s="40">
        <f t="shared" si="30"/>
        <v>-4.9966688874083946E-2</v>
      </c>
      <c r="E64" s="39">
        <v>654</v>
      </c>
      <c r="F64" s="39">
        <v>666</v>
      </c>
      <c r="G64" s="40">
        <f t="shared" si="31"/>
        <v>-1.8018018018018018E-2</v>
      </c>
      <c r="H64" s="39">
        <v>11</v>
      </c>
      <c r="I64" s="39">
        <v>12</v>
      </c>
      <c r="J64" s="40">
        <f t="shared" si="32"/>
        <v>-8.3333333333333329E-2</v>
      </c>
    </row>
    <row r="65" spans="1:13" s="1" customFormat="1" x14ac:dyDescent="0.2">
      <c r="A65" s="3" t="s">
        <v>36</v>
      </c>
      <c r="B65" s="39">
        <v>241</v>
      </c>
      <c r="C65" s="39">
        <v>260</v>
      </c>
      <c r="D65" s="40">
        <f t="shared" si="30"/>
        <v>-7.3076923076923081E-2</v>
      </c>
      <c r="E65" s="39">
        <v>51</v>
      </c>
      <c r="F65" s="39">
        <v>59</v>
      </c>
      <c r="G65" s="40">
        <f t="shared" si="31"/>
        <v>-0.13559322033898305</v>
      </c>
      <c r="H65" s="39">
        <v>18</v>
      </c>
      <c r="I65" s="39">
        <v>20</v>
      </c>
      <c r="J65" s="40">
        <f t="shared" si="32"/>
        <v>-0.1</v>
      </c>
    </row>
    <row r="66" spans="1:13" s="1" customFormat="1" x14ac:dyDescent="0.2">
      <c r="A66" s="3" t="s">
        <v>37</v>
      </c>
      <c r="B66" s="39">
        <v>12341</v>
      </c>
      <c r="C66" s="39">
        <v>12077</v>
      </c>
      <c r="D66" s="40">
        <f t="shared" si="30"/>
        <v>2.185973337749441E-2</v>
      </c>
      <c r="E66" s="39">
        <v>8366</v>
      </c>
      <c r="F66" s="39">
        <v>8095</v>
      </c>
      <c r="G66" s="40">
        <f t="shared" si="31"/>
        <v>3.3477455219271153E-2</v>
      </c>
      <c r="H66" s="39">
        <v>2597</v>
      </c>
      <c r="I66" s="39">
        <v>2408</v>
      </c>
      <c r="J66" s="40">
        <f t="shared" si="32"/>
        <v>7.8488372093023256E-2</v>
      </c>
    </row>
    <row r="67" spans="1:13" s="1" customFormat="1" x14ac:dyDescent="0.2">
      <c r="A67" s="66" t="s">
        <v>40</v>
      </c>
      <c r="B67" s="39">
        <v>2076</v>
      </c>
      <c r="C67" s="39">
        <v>2004</v>
      </c>
      <c r="D67" s="40">
        <f t="shared" si="30"/>
        <v>3.5928143712574849E-2</v>
      </c>
      <c r="E67" s="39">
        <v>1540</v>
      </c>
      <c r="F67" s="39">
        <v>1492</v>
      </c>
      <c r="G67" s="40">
        <f t="shared" si="31"/>
        <v>3.2171581769436998E-2</v>
      </c>
      <c r="H67" s="39">
        <v>24</v>
      </c>
      <c r="I67" s="39">
        <v>21</v>
      </c>
      <c r="J67" s="40">
        <f t="shared" si="32"/>
        <v>0.14285714285714285</v>
      </c>
    </row>
    <row r="68" spans="1:13" s="5" customFormat="1" x14ac:dyDescent="0.2">
      <c r="A68" s="56"/>
      <c r="B68" s="52"/>
      <c r="C68" s="52"/>
      <c r="D68" s="52"/>
      <c r="E68" s="53"/>
      <c r="F68" s="52"/>
      <c r="G68" s="52"/>
      <c r="H68" s="53"/>
      <c r="I68" s="52"/>
      <c r="J68" s="52"/>
      <c r="K68" s="54"/>
      <c r="L68" s="54"/>
      <c r="M68" s="55"/>
    </row>
    <row r="69" spans="1:13" s="5" customFormat="1" x14ac:dyDescent="0.2">
      <c r="A69" s="57" t="s">
        <v>5</v>
      </c>
      <c r="B69" s="58">
        <f>SUM(B59:B67)</f>
        <v>45918</v>
      </c>
      <c r="C69" s="58">
        <f>SUM(C59:C67)</f>
        <v>45724</v>
      </c>
      <c r="D69" s="40">
        <f t="shared" si="30"/>
        <v>4.2428483947161231E-3</v>
      </c>
      <c r="E69" s="58">
        <f>SUM(E59:E67)</f>
        <v>32383</v>
      </c>
      <c r="F69" s="58">
        <f>SUM(F59:F67)</f>
        <v>31719</v>
      </c>
      <c r="G69" s="40">
        <f t="shared" ref="G69" si="33">IF(F69&gt;0,(E69-F69)/F69,"--")</f>
        <v>2.0933825152117027E-2</v>
      </c>
      <c r="H69" s="58">
        <f>SUM(H59:H68)</f>
        <v>6886</v>
      </c>
      <c r="I69" s="58">
        <f>SUM(I59:I68)</f>
        <v>6858</v>
      </c>
      <c r="J69" s="40">
        <f t="shared" ref="J69" si="34">IF(I69&gt;0,(H69-I69)/I69,"--")</f>
        <v>4.0828229804607758E-3</v>
      </c>
    </row>
    <row r="70" spans="1:13" s="5" customFormat="1" x14ac:dyDescent="0.2"/>
    <row r="71" spans="1:13" s="5" customFormat="1" x14ac:dyDescent="0.2">
      <c r="A71" s="44"/>
      <c r="B71" s="9" t="s">
        <v>41</v>
      </c>
      <c r="C71" s="9" t="s">
        <v>42</v>
      </c>
      <c r="D71" s="45"/>
      <c r="E71" s="1"/>
      <c r="F71" s="77"/>
      <c r="G71" s="78"/>
      <c r="H71" s="9" t="s">
        <v>41</v>
      </c>
      <c r="I71" s="9" t="s">
        <v>42</v>
      </c>
      <c r="J71" s="59" t="s">
        <v>2</v>
      </c>
      <c r="K71" s="1"/>
      <c r="L71" s="1"/>
      <c r="M71" s="1"/>
    </row>
    <row r="72" spans="1:13" s="5" customFormat="1" ht="25.5" x14ac:dyDescent="0.2">
      <c r="A72" s="48"/>
      <c r="B72" s="49" t="s">
        <v>28</v>
      </c>
      <c r="C72" s="49" t="s">
        <v>28</v>
      </c>
      <c r="D72" s="44" t="s">
        <v>2</v>
      </c>
      <c r="F72" s="74" t="s">
        <v>38</v>
      </c>
      <c r="G72" s="75"/>
      <c r="H72" s="4">
        <f>B69</f>
        <v>45918</v>
      </c>
      <c r="I72" s="4">
        <f>C69</f>
        <v>45724</v>
      </c>
      <c r="J72" s="40">
        <f t="shared" ref="J72:J73" si="35">IF(I72&gt;0,(H72-I72)/I72,"--")</f>
        <v>4.2428483947161231E-3</v>
      </c>
    </row>
    <row r="73" spans="1:13" s="5" customFormat="1" x14ac:dyDescent="0.2">
      <c r="A73" s="51" t="s">
        <v>7</v>
      </c>
      <c r="B73" s="52"/>
      <c r="C73" s="52"/>
      <c r="D73" s="60"/>
      <c r="F73" s="74" t="s">
        <v>39</v>
      </c>
      <c r="G73" s="75"/>
      <c r="H73" s="4">
        <v>46965</v>
      </c>
      <c r="I73" s="4">
        <v>46712</v>
      </c>
      <c r="J73" s="40">
        <f t="shared" si="35"/>
        <v>5.4161671519095738E-3</v>
      </c>
    </row>
    <row r="74" spans="1:13" s="5" customFormat="1" x14ac:dyDescent="0.2">
      <c r="A74" s="2" t="s">
        <v>19</v>
      </c>
      <c r="B74" s="61">
        <v>222</v>
      </c>
      <c r="C74" s="61">
        <v>223</v>
      </c>
      <c r="D74" s="67">
        <f>IF(C74&gt;0,(B74 - C74)/C74,"--")</f>
        <v>-4.4843049327354259E-3</v>
      </c>
    </row>
    <row r="75" spans="1:13" s="5" customFormat="1" x14ac:dyDescent="0.2">
      <c r="A75" s="2" t="s">
        <v>8</v>
      </c>
      <c r="B75" s="4">
        <v>9269</v>
      </c>
      <c r="C75" s="4">
        <v>8946</v>
      </c>
      <c r="D75" s="67">
        <f>IF(C75&gt;0,(B75 - C75)/C75,"--")</f>
        <v>3.6105522021014975E-2</v>
      </c>
    </row>
    <row r="76" spans="1:13" s="5" customFormat="1" x14ac:dyDescent="0.2">
      <c r="A76" s="2" t="s">
        <v>26</v>
      </c>
      <c r="B76" s="4">
        <v>1170</v>
      </c>
      <c r="C76" s="4">
        <v>1104</v>
      </c>
      <c r="D76" s="67">
        <f t="shared" ref="D76:D82" si="36">IF(C76&gt;0,(B76 - C76)/C76,"--")</f>
        <v>5.9782608695652176E-2</v>
      </c>
    </row>
    <row r="77" spans="1:13" s="5" customFormat="1" x14ac:dyDescent="0.2">
      <c r="A77" s="3" t="s">
        <v>20</v>
      </c>
      <c r="B77" s="62">
        <v>167</v>
      </c>
      <c r="C77" s="62">
        <v>163</v>
      </c>
      <c r="D77" s="67">
        <f t="shared" si="36"/>
        <v>2.4539877300613498E-2</v>
      </c>
    </row>
    <row r="78" spans="1:13" s="5" customFormat="1" x14ac:dyDescent="0.2">
      <c r="A78" s="3" t="s">
        <v>21</v>
      </c>
      <c r="B78" s="4">
        <v>20781</v>
      </c>
      <c r="C78" s="4">
        <v>21131</v>
      </c>
      <c r="D78" s="67">
        <f t="shared" si="36"/>
        <v>-1.6563342955846862E-2</v>
      </c>
    </row>
    <row r="79" spans="1:13" s="5" customFormat="1" x14ac:dyDescent="0.2">
      <c r="A79" s="3" t="s">
        <v>22</v>
      </c>
      <c r="B79" s="4">
        <v>2705</v>
      </c>
      <c r="C79" s="4">
        <v>2567</v>
      </c>
      <c r="D79" s="67">
        <f t="shared" si="36"/>
        <v>5.3759252045188936E-2</v>
      </c>
    </row>
    <row r="80" spans="1:13" s="5" customFormat="1" x14ac:dyDescent="0.2">
      <c r="A80" s="3" t="s">
        <v>9</v>
      </c>
      <c r="B80" s="4">
        <v>3189</v>
      </c>
      <c r="C80" s="4">
        <v>3058</v>
      </c>
      <c r="D80" s="67">
        <f t="shared" si="36"/>
        <v>4.2838456507521258E-2</v>
      </c>
    </row>
    <row r="81" spans="1:11" s="5" customFormat="1" x14ac:dyDescent="0.2">
      <c r="A81" s="3" t="s">
        <v>10</v>
      </c>
      <c r="B81" s="4">
        <v>6886</v>
      </c>
      <c r="C81" s="4">
        <v>6858</v>
      </c>
      <c r="D81" s="67">
        <f t="shared" si="36"/>
        <v>4.0828229804607758E-3</v>
      </c>
    </row>
    <row r="82" spans="1:11" s="5" customFormat="1" x14ac:dyDescent="0.2">
      <c r="A82" s="3" t="s">
        <v>24</v>
      </c>
      <c r="B82" s="4">
        <v>1529</v>
      </c>
      <c r="C82" s="4">
        <v>1674</v>
      </c>
      <c r="D82" s="67">
        <f t="shared" si="36"/>
        <v>-8.661887694145759E-2</v>
      </c>
    </row>
    <row r="83" spans="1:11" s="5" customFormat="1" x14ac:dyDescent="0.2">
      <c r="A83" s="63" t="s">
        <v>13</v>
      </c>
      <c r="B83" s="64"/>
      <c r="C83" s="65"/>
      <c r="D83" s="60"/>
      <c r="J83" s="1"/>
    </row>
    <row r="84" spans="1:11" s="5" customFormat="1" x14ac:dyDescent="0.2">
      <c r="A84" s="3" t="s">
        <v>11</v>
      </c>
      <c r="B84" s="4">
        <v>21750</v>
      </c>
      <c r="C84" s="4">
        <v>21780</v>
      </c>
      <c r="D84" s="40">
        <f t="shared" ref="D84:D85" si="37">IF(C84&gt;0,(B84-C84)/C84,"--")</f>
        <v>-1.3774104683195593E-3</v>
      </c>
      <c r="J84" s="1"/>
    </row>
    <row r="85" spans="1:11" s="1" customFormat="1" x14ac:dyDescent="0.2">
      <c r="A85" s="3" t="s">
        <v>12</v>
      </c>
      <c r="B85" s="4">
        <v>24089</v>
      </c>
      <c r="C85" s="4">
        <v>23919</v>
      </c>
      <c r="D85" s="40">
        <f t="shared" si="37"/>
        <v>7.1073205401563609E-3</v>
      </c>
      <c r="E85" s="5"/>
      <c r="F85" s="5"/>
      <c r="G85" s="5"/>
      <c r="H85" s="5"/>
      <c r="I85" s="5"/>
    </row>
    <row r="86" spans="1:11" s="1" customFormat="1" x14ac:dyDescent="0.2">
      <c r="A86" s="66" t="s">
        <v>24</v>
      </c>
      <c r="B86" s="68">
        <v>79</v>
      </c>
      <c r="C86" s="68">
        <v>25</v>
      </c>
      <c r="D86" s="69"/>
      <c r="E86" s="5"/>
      <c r="F86" s="5"/>
      <c r="G86" s="5"/>
      <c r="H86" s="5"/>
      <c r="I86" s="5"/>
      <c r="J86" s="5"/>
    </row>
    <row r="87" spans="1:11" s="1" customFormat="1" x14ac:dyDescent="0.2">
      <c r="A87" s="51" t="s">
        <v>23</v>
      </c>
      <c r="B87" s="64"/>
      <c r="C87" s="65"/>
      <c r="D87" s="60"/>
      <c r="E87" s="5"/>
      <c r="F87" s="5"/>
      <c r="G87" s="5"/>
      <c r="H87" s="5"/>
      <c r="I87" s="5"/>
      <c r="J87" s="5"/>
    </row>
    <row r="88" spans="1:11" s="1" customFormat="1" x14ac:dyDescent="0.2">
      <c r="A88" s="3" t="s">
        <v>14</v>
      </c>
      <c r="B88" s="4">
        <v>28770</v>
      </c>
      <c r="C88" s="4">
        <v>28784</v>
      </c>
      <c r="D88" s="40">
        <f t="shared" ref="D88:D91" si="38">IF(C88&gt;0,(B88-C88)/C88,"--")</f>
        <v>-4.8638132295719845E-4</v>
      </c>
      <c r="E88" s="5"/>
      <c r="F88" s="5"/>
      <c r="G88" s="5"/>
      <c r="H88" s="5"/>
      <c r="I88" s="5"/>
      <c r="J88" s="5"/>
      <c r="K88" s="5"/>
    </row>
    <row r="89" spans="1:11" s="5" customFormat="1" x14ac:dyDescent="0.2">
      <c r="A89" s="3" t="s">
        <v>15</v>
      </c>
      <c r="B89" s="4">
        <v>10260</v>
      </c>
      <c r="C89" s="4">
        <v>10082</v>
      </c>
      <c r="D89" s="40">
        <f t="shared" si="38"/>
        <v>1.7655227137472723E-2</v>
      </c>
    </row>
    <row r="90" spans="1:11" s="5" customFormat="1" x14ac:dyDescent="0.2">
      <c r="A90" s="3" t="s">
        <v>10</v>
      </c>
      <c r="B90" s="4">
        <v>6886</v>
      </c>
      <c r="C90" s="4">
        <v>6858</v>
      </c>
      <c r="D90" s="40">
        <f t="shared" si="38"/>
        <v>4.0828229804607758E-3</v>
      </c>
      <c r="F90"/>
      <c r="G90"/>
      <c r="H90"/>
      <c r="I90"/>
      <c r="J90"/>
    </row>
    <row r="91" spans="1:11" s="5" customFormat="1" x14ac:dyDescent="0.2">
      <c r="A91" s="3" t="s">
        <v>43</v>
      </c>
      <c r="B91" s="4">
        <v>2</v>
      </c>
      <c r="C91" s="4">
        <v>0</v>
      </c>
      <c r="D91" s="40" t="str">
        <f t="shared" si="38"/>
        <v>--</v>
      </c>
      <c r="F91"/>
      <c r="G91"/>
      <c r="H91"/>
      <c r="I91"/>
      <c r="J91"/>
    </row>
    <row r="93" spans="1:11" x14ac:dyDescent="0.2">
      <c r="A93" s="5"/>
    </row>
  </sheetData>
  <mergeCells count="5">
    <mergeCell ref="F73:G73"/>
    <mergeCell ref="A10:M10"/>
    <mergeCell ref="A31:M31"/>
    <mergeCell ref="F71:G71"/>
    <mergeCell ref="F72:G72"/>
  </mergeCells>
  <pageMargins left="0.25" right="0.25" top="0.58937499999999998" bottom="0.75" header="0.3" footer="0.3"/>
  <pageSetup scale="80" fitToHeight="0" orientation="landscape" r:id="rId1"/>
  <headerFooter differentOddEven="1">
    <oddHeader>&amp;C&amp;"Arial,Bold"&amp;14Autumn 2013 UW Seattle ICORA Admissions Report (Census Day Numbers)</oddHeader>
    <evenHeader>&amp;C&amp;"Arial,Bold"&amp;14Autumn 2013 UW Seattle ICORA Enrollment Report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90" zoomScaleNormal="90" zoomScalePageLayoutView="120" workbookViewId="0">
      <pane xSplit="1" topLeftCell="B1" activePane="topRight" state="frozen"/>
      <selection activeCell="A51" sqref="A51"/>
      <selection pane="topRight" activeCell="L56" sqref="L56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41</v>
      </c>
      <c r="C2" s="9" t="s">
        <v>42</v>
      </c>
      <c r="D2" s="9"/>
      <c r="E2" s="9" t="s">
        <v>41</v>
      </c>
      <c r="F2" s="9" t="s">
        <v>42</v>
      </c>
      <c r="G2" s="9"/>
      <c r="H2" s="9" t="s">
        <v>41</v>
      </c>
      <c r="I2" s="9" t="s">
        <v>42</v>
      </c>
      <c r="J2" s="10"/>
      <c r="K2" s="9" t="s">
        <v>41</v>
      </c>
      <c r="L2" s="9" t="s">
        <v>42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1878</v>
      </c>
      <c r="C5" s="4">
        <v>1577</v>
      </c>
      <c r="D5" s="40">
        <f t="shared" ref="D5:D8" si="0">IF(C5&gt;0,(B5-C5)/C5,"--")</f>
        <v>0.19086873811033608</v>
      </c>
      <c r="E5" s="10">
        <v>1574</v>
      </c>
      <c r="F5" s="10">
        <v>1302</v>
      </c>
      <c r="G5" s="40">
        <f t="shared" ref="G5:G6" si="1">IF(F5&gt;0,(E5-F5)/F5,"--")</f>
        <v>0.20890937019969277</v>
      </c>
      <c r="H5" s="10">
        <v>587</v>
      </c>
      <c r="I5" s="10">
        <v>503</v>
      </c>
      <c r="J5" s="40">
        <f t="shared" ref="J5:J6" si="2">IF(I5&gt;0,(H5-I5)/I5,"--")</f>
        <v>0.16699801192842942</v>
      </c>
      <c r="K5" s="10">
        <v>533</v>
      </c>
      <c r="L5" s="10">
        <v>460</v>
      </c>
      <c r="M5" s="40">
        <f t="shared" ref="M5:M8" si="3">IF(L5&gt;0,(K5-L5)/L5,"--")</f>
        <v>0.15869565217391304</v>
      </c>
    </row>
    <row r="6" spans="1:13" x14ac:dyDescent="0.2">
      <c r="A6" s="10" t="s">
        <v>4</v>
      </c>
      <c r="B6" s="4">
        <v>1932</v>
      </c>
      <c r="C6" s="4">
        <v>1711</v>
      </c>
      <c r="D6" s="40">
        <f t="shared" si="0"/>
        <v>0.12916423144360023</v>
      </c>
      <c r="E6" s="10">
        <v>1464</v>
      </c>
      <c r="F6" s="10">
        <v>1276</v>
      </c>
      <c r="G6" s="40">
        <f t="shared" si="1"/>
        <v>0.14733542319749215</v>
      </c>
      <c r="H6" s="10">
        <v>1077</v>
      </c>
      <c r="I6" s="10">
        <v>937</v>
      </c>
      <c r="J6" s="40">
        <f t="shared" si="2"/>
        <v>0.14941302027748132</v>
      </c>
      <c r="K6" s="10">
        <v>951</v>
      </c>
      <c r="L6" s="10">
        <v>833</v>
      </c>
      <c r="M6" s="40">
        <f t="shared" si="3"/>
        <v>0.14165666266506602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3810</v>
      </c>
      <c r="C8" s="21">
        <f>SUM(C5:C6)</f>
        <v>3288</v>
      </c>
      <c r="D8" s="40">
        <f t="shared" si="0"/>
        <v>0.15875912408759124</v>
      </c>
      <c r="E8" s="21">
        <f t="shared" ref="E8:F8" si="4">SUM(E5:E6)</f>
        <v>3038</v>
      </c>
      <c r="F8" s="21">
        <f t="shared" si="4"/>
        <v>2578</v>
      </c>
      <c r="G8" s="40">
        <f t="shared" ref="G8" si="5">IF(F8&gt;0,(E8-F8)/F8,"--")</f>
        <v>0.17843289371605897</v>
      </c>
      <c r="H8" s="21">
        <f t="shared" ref="H8:I8" si="6">SUM(H5:H6)</f>
        <v>1664</v>
      </c>
      <c r="I8" s="21">
        <f t="shared" si="6"/>
        <v>1440</v>
      </c>
      <c r="J8" s="40">
        <f t="shared" ref="J8" si="7">IF(I8&gt;0,(H8-I8)/I8,"--")</f>
        <v>0.15555555555555556</v>
      </c>
      <c r="K8" s="10">
        <f>IF(ISNUMBER(K5),SUM(K5:K6),K6)</f>
        <v>1484</v>
      </c>
      <c r="L8" s="10">
        <f>IF(ISNUMBER(L5),SUM(L5:L6),L6)</f>
        <v>1293</v>
      </c>
      <c r="M8" s="40">
        <f t="shared" si="3"/>
        <v>0.14771848414539829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6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x14ac:dyDescent="0.2">
      <c r="A11" s="8"/>
      <c r="B11" s="9" t="s">
        <v>41</v>
      </c>
      <c r="C11" s="9" t="s">
        <v>42</v>
      </c>
      <c r="D11" s="9"/>
      <c r="E11" s="9" t="s">
        <v>41</v>
      </c>
      <c r="F11" s="9" t="s">
        <v>42</v>
      </c>
      <c r="G11" s="9"/>
      <c r="H11" s="9" t="s">
        <v>41</v>
      </c>
      <c r="I11" s="9" t="s">
        <v>42</v>
      </c>
      <c r="J11" s="10"/>
      <c r="K11" s="9" t="s">
        <v>41</v>
      </c>
      <c r="L11" s="9" t="s">
        <v>42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22</v>
      </c>
      <c r="C14" s="37">
        <v>11</v>
      </c>
      <c r="D14" s="40">
        <f>IF(C14&gt;0,(B14-C14)/C14,"--")</f>
        <v>1</v>
      </c>
      <c r="E14" s="37">
        <v>17</v>
      </c>
      <c r="F14" s="37">
        <v>9</v>
      </c>
      <c r="G14" s="40">
        <f>IF(F14&gt;0,(E14-F14)/F14,"--")</f>
        <v>0.88888888888888884</v>
      </c>
      <c r="H14" s="37">
        <v>5</v>
      </c>
      <c r="I14" s="37">
        <v>3</v>
      </c>
      <c r="J14" s="40">
        <f>IF(I14&gt;0,(H14-I14)/I14,"--")</f>
        <v>0.66666666666666663</v>
      </c>
      <c r="K14" s="10">
        <v>4</v>
      </c>
      <c r="L14" s="10">
        <v>3</v>
      </c>
      <c r="M14" s="40">
        <f>IF(L14&gt;0,(K14-L14)/L14,"--")</f>
        <v>0.33333333333333331</v>
      </c>
    </row>
    <row r="15" spans="1:13" x14ac:dyDescent="0.2">
      <c r="A15" s="2" t="s">
        <v>8</v>
      </c>
      <c r="B15" s="37">
        <v>475</v>
      </c>
      <c r="C15" s="37">
        <v>405</v>
      </c>
      <c r="D15" s="40">
        <f>IF(C15&gt;0,(B15-C15)/C15,"--")</f>
        <v>0.1728395061728395</v>
      </c>
      <c r="E15" s="37">
        <v>424</v>
      </c>
      <c r="F15" s="37">
        <v>368</v>
      </c>
      <c r="G15" s="40">
        <f>IF(F15&gt;0,(E15-F15)/F15,"--")</f>
        <v>0.15217391304347827</v>
      </c>
      <c r="H15" s="37">
        <v>130</v>
      </c>
      <c r="I15" s="37">
        <v>125</v>
      </c>
      <c r="J15" s="40">
        <f>IF(I15&gt;0,(H15-I15)/I15,"--")</f>
        <v>0.04</v>
      </c>
      <c r="K15" s="10">
        <v>122</v>
      </c>
      <c r="L15" s="10">
        <v>110</v>
      </c>
      <c r="M15" s="40">
        <f>IF(L15&gt;0,(K15-L15)/L15,"--")</f>
        <v>0.10909090909090909</v>
      </c>
    </row>
    <row r="16" spans="1:13" x14ac:dyDescent="0.2">
      <c r="A16" s="2" t="s">
        <v>26</v>
      </c>
      <c r="B16" s="37">
        <v>180</v>
      </c>
      <c r="C16" s="37">
        <v>165</v>
      </c>
      <c r="D16" s="40">
        <f t="shared" ref="D16:D22" si="8">IF(C16&gt;0,(B16-C16)/C16,"--")</f>
        <v>9.0909090909090912E-2</v>
      </c>
      <c r="E16" s="37">
        <v>133</v>
      </c>
      <c r="F16" s="37">
        <v>113</v>
      </c>
      <c r="G16" s="40">
        <f t="shared" ref="G16:G22" si="9">IF(F16&gt;0,(E16-F16)/F16,"--")</f>
        <v>0.17699115044247787</v>
      </c>
      <c r="H16" s="37">
        <v>45</v>
      </c>
      <c r="I16" s="37">
        <v>48</v>
      </c>
      <c r="J16" s="40">
        <f t="shared" ref="J16:J22" si="10">IF(I16&gt;0,(H16-I16)/I16,"--")</f>
        <v>-6.25E-2</v>
      </c>
      <c r="K16" s="10">
        <v>38</v>
      </c>
      <c r="L16" s="10">
        <v>43</v>
      </c>
      <c r="M16" s="40">
        <f t="shared" ref="M16:M22" si="11">IF(L16&gt;0,(K16-L16)/L16,"--")</f>
        <v>-0.11627906976744186</v>
      </c>
    </row>
    <row r="17" spans="1:13" x14ac:dyDescent="0.2">
      <c r="A17" s="3" t="s">
        <v>20</v>
      </c>
      <c r="B17" s="37">
        <v>33</v>
      </c>
      <c r="C17" s="37">
        <v>32</v>
      </c>
      <c r="D17" s="40">
        <f t="shared" si="8"/>
        <v>3.125E-2</v>
      </c>
      <c r="E17" s="37">
        <v>24</v>
      </c>
      <c r="F17" s="37">
        <v>26</v>
      </c>
      <c r="G17" s="40">
        <f t="shared" si="9"/>
        <v>-7.6923076923076927E-2</v>
      </c>
      <c r="H17" s="37">
        <v>14</v>
      </c>
      <c r="I17" s="37">
        <v>10</v>
      </c>
      <c r="J17" s="40">
        <f t="shared" si="10"/>
        <v>0.4</v>
      </c>
      <c r="K17" s="10">
        <v>14</v>
      </c>
      <c r="L17" s="13">
        <v>9</v>
      </c>
      <c r="M17" s="40">
        <f t="shared" si="11"/>
        <v>0.55555555555555558</v>
      </c>
    </row>
    <row r="18" spans="1:13" x14ac:dyDescent="0.2">
      <c r="A18" s="3" t="s">
        <v>21</v>
      </c>
      <c r="B18" s="37">
        <v>535</v>
      </c>
      <c r="C18" s="37">
        <v>454</v>
      </c>
      <c r="D18" s="40">
        <f t="shared" si="8"/>
        <v>0.17841409691629956</v>
      </c>
      <c r="E18" s="37">
        <v>468</v>
      </c>
      <c r="F18" s="37">
        <v>391</v>
      </c>
      <c r="G18" s="40">
        <f t="shared" si="9"/>
        <v>0.1969309462915601</v>
      </c>
      <c r="H18" s="37">
        <v>201</v>
      </c>
      <c r="I18" s="37">
        <v>173</v>
      </c>
      <c r="J18" s="40">
        <f t="shared" si="10"/>
        <v>0.16184971098265896</v>
      </c>
      <c r="K18" s="10">
        <v>181</v>
      </c>
      <c r="L18" s="10">
        <v>157</v>
      </c>
      <c r="M18" s="40">
        <f t="shared" si="11"/>
        <v>0.15286624203821655</v>
      </c>
    </row>
    <row r="19" spans="1:13" x14ac:dyDescent="0.2">
      <c r="A19" s="3" t="s">
        <v>22</v>
      </c>
      <c r="B19" s="37">
        <v>175</v>
      </c>
      <c r="C19" s="37">
        <v>141</v>
      </c>
      <c r="D19" s="40">
        <f t="shared" si="8"/>
        <v>0.24113475177304963</v>
      </c>
      <c r="E19" s="37">
        <v>151</v>
      </c>
      <c r="F19" s="37">
        <v>112</v>
      </c>
      <c r="G19" s="40">
        <f t="shared" si="9"/>
        <v>0.3482142857142857</v>
      </c>
      <c r="H19" s="37">
        <v>65</v>
      </c>
      <c r="I19" s="37">
        <v>46</v>
      </c>
      <c r="J19" s="40">
        <f t="shared" si="10"/>
        <v>0.41304347826086957</v>
      </c>
      <c r="K19" s="10">
        <v>59</v>
      </c>
      <c r="L19" s="10">
        <v>45</v>
      </c>
      <c r="M19" s="40">
        <f t="shared" si="11"/>
        <v>0.31111111111111112</v>
      </c>
    </row>
    <row r="20" spans="1:13" x14ac:dyDescent="0.2">
      <c r="A20" s="3" t="s">
        <v>9</v>
      </c>
      <c r="B20" s="10">
        <v>335</v>
      </c>
      <c r="C20" s="10">
        <v>275</v>
      </c>
      <c r="D20" s="40">
        <f t="shared" si="8"/>
        <v>0.21818181818181817</v>
      </c>
      <c r="E20" s="10">
        <v>282</v>
      </c>
      <c r="F20" s="10">
        <v>227</v>
      </c>
      <c r="G20" s="40">
        <f t="shared" si="9"/>
        <v>0.24229074889867841</v>
      </c>
      <c r="H20" s="10">
        <v>112</v>
      </c>
      <c r="I20" s="10">
        <v>88</v>
      </c>
      <c r="J20" s="40">
        <f t="shared" si="10"/>
        <v>0.27272727272727271</v>
      </c>
      <c r="K20" s="10">
        <v>102</v>
      </c>
      <c r="L20" s="10">
        <v>86</v>
      </c>
      <c r="M20" s="40">
        <f t="shared" si="11"/>
        <v>0.18604651162790697</v>
      </c>
    </row>
    <row r="21" spans="1:13" x14ac:dyDescent="0.2">
      <c r="A21" s="3" t="s">
        <v>10</v>
      </c>
      <c r="B21" s="37">
        <v>98</v>
      </c>
      <c r="C21" s="37">
        <v>80</v>
      </c>
      <c r="D21" s="40">
        <f t="shared" si="8"/>
        <v>0.22500000000000001</v>
      </c>
      <c r="E21" s="37">
        <v>57</v>
      </c>
      <c r="F21" s="37">
        <v>44</v>
      </c>
      <c r="G21" s="40">
        <f t="shared" si="9"/>
        <v>0.29545454545454547</v>
      </c>
      <c r="H21" s="37">
        <v>10</v>
      </c>
      <c r="I21" s="37">
        <v>6</v>
      </c>
      <c r="J21" s="40">
        <f t="shared" si="10"/>
        <v>0.66666666666666663</v>
      </c>
      <c r="K21" s="10">
        <v>8</v>
      </c>
      <c r="L21" s="10">
        <v>4</v>
      </c>
      <c r="M21" s="40">
        <f t="shared" si="11"/>
        <v>1</v>
      </c>
    </row>
    <row r="22" spans="1:13" x14ac:dyDescent="0.2">
      <c r="A22" s="3" t="s">
        <v>24</v>
      </c>
      <c r="B22" s="37">
        <v>25</v>
      </c>
      <c r="C22" s="37">
        <v>14</v>
      </c>
      <c r="D22" s="40">
        <f t="shared" si="8"/>
        <v>0.7857142857142857</v>
      </c>
      <c r="E22" s="37">
        <v>18</v>
      </c>
      <c r="F22" s="37">
        <v>12</v>
      </c>
      <c r="G22" s="40">
        <f t="shared" si="9"/>
        <v>0.5</v>
      </c>
      <c r="H22" s="37">
        <v>5</v>
      </c>
      <c r="I22" s="37">
        <v>4</v>
      </c>
      <c r="J22" s="40">
        <f t="shared" si="10"/>
        <v>0.25</v>
      </c>
      <c r="K22" s="10">
        <v>5</v>
      </c>
      <c r="L22" s="10">
        <v>3</v>
      </c>
      <c r="M22" s="40">
        <f t="shared" si="11"/>
        <v>0.66666666666666663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1075</v>
      </c>
      <c r="C24" s="31">
        <v>956</v>
      </c>
      <c r="D24" s="40">
        <f t="shared" ref="D24:D25" si="12">IF(C24&gt;0,(B24-C24)/C24,"--")</f>
        <v>0.12447698744769875</v>
      </c>
      <c r="E24" s="10">
        <v>919</v>
      </c>
      <c r="F24" s="10">
        <v>808</v>
      </c>
      <c r="G24" s="40">
        <f t="shared" ref="G24:G25" si="13">IF(F24&gt;0,(E24-F24)/F24,"--")</f>
        <v>0.13737623762376239</v>
      </c>
      <c r="H24" s="10">
        <v>331</v>
      </c>
      <c r="I24" s="10">
        <v>300</v>
      </c>
      <c r="J24" s="40">
        <f t="shared" ref="J24:J25" si="14">IF(I24&gt;0,(H24-I24)/I24,"--")</f>
        <v>0.10333333333333333</v>
      </c>
      <c r="K24" s="10">
        <v>302</v>
      </c>
      <c r="L24" s="10">
        <v>276</v>
      </c>
      <c r="M24" s="40">
        <f t="shared" ref="M24:M25" si="15">IF(L24&gt;0,(K24-L24)/L24,"--")</f>
        <v>9.420289855072464E-2</v>
      </c>
    </row>
    <row r="25" spans="1:13" x14ac:dyDescent="0.2">
      <c r="A25" s="13" t="s">
        <v>11</v>
      </c>
      <c r="B25" s="31">
        <v>803</v>
      </c>
      <c r="C25" s="31">
        <v>621</v>
      </c>
      <c r="D25" s="40">
        <f t="shared" si="12"/>
        <v>0.29307568438003223</v>
      </c>
      <c r="E25" s="10">
        <v>655</v>
      </c>
      <c r="F25" s="10">
        <v>494</v>
      </c>
      <c r="G25" s="40">
        <f t="shared" si="13"/>
        <v>0.32591093117408909</v>
      </c>
      <c r="H25" s="10">
        <v>256</v>
      </c>
      <c r="I25" s="10">
        <v>203</v>
      </c>
      <c r="J25" s="40">
        <f t="shared" si="14"/>
        <v>0.26108374384236455</v>
      </c>
      <c r="K25" s="10">
        <v>231</v>
      </c>
      <c r="L25" s="10">
        <v>184</v>
      </c>
      <c r="M25" s="40">
        <f t="shared" si="15"/>
        <v>0.25543478260869568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1532</v>
      </c>
      <c r="C27" s="31">
        <v>1339</v>
      </c>
      <c r="D27" s="40">
        <f t="shared" ref="D27:D29" si="16">IF(C27&gt;0,(B27-C27)/C27,"--")</f>
        <v>0.14413741598207619</v>
      </c>
      <c r="E27" s="31">
        <v>1312</v>
      </c>
      <c r="F27" s="31">
        <v>1138</v>
      </c>
      <c r="G27" s="40">
        <f t="shared" ref="G27:G29" si="17">IF(F27&gt;0,(E27-F27)/F27,"--")</f>
        <v>0.15289982425307558</v>
      </c>
      <c r="H27" s="10">
        <v>552</v>
      </c>
      <c r="I27" s="10">
        <v>476</v>
      </c>
      <c r="J27" s="40">
        <f t="shared" ref="J27:J29" si="18">IF(I27&gt;0,(H27-I27)/I27,"--")</f>
        <v>0.15966386554621848</v>
      </c>
      <c r="K27" s="10">
        <v>505</v>
      </c>
      <c r="L27" s="10">
        <v>441</v>
      </c>
      <c r="M27" s="40">
        <f t="shared" ref="M27:M29" si="19">IF(L27&gt;0,(K27-L27)/L27,"--")</f>
        <v>0.14512471655328799</v>
      </c>
    </row>
    <row r="28" spans="1:13" x14ac:dyDescent="0.2">
      <c r="A28" s="13" t="s">
        <v>15</v>
      </c>
      <c r="B28" s="10">
        <v>248</v>
      </c>
      <c r="C28" s="10">
        <v>158</v>
      </c>
      <c r="D28" s="40">
        <f t="shared" si="16"/>
        <v>0.569620253164557</v>
      </c>
      <c r="E28" s="10">
        <v>205</v>
      </c>
      <c r="F28" s="10">
        <v>120</v>
      </c>
      <c r="G28" s="40">
        <f t="shared" si="17"/>
        <v>0.70833333333333337</v>
      </c>
      <c r="H28" s="10">
        <v>25</v>
      </c>
      <c r="I28" s="10">
        <v>21</v>
      </c>
      <c r="J28" s="40">
        <f t="shared" si="18"/>
        <v>0.19047619047619047</v>
      </c>
      <c r="K28" s="10">
        <v>20</v>
      </c>
      <c r="L28" s="10">
        <v>15</v>
      </c>
      <c r="M28" s="40">
        <f t="shared" si="19"/>
        <v>0.33333333333333331</v>
      </c>
    </row>
    <row r="29" spans="1:13" x14ac:dyDescent="0.2">
      <c r="A29" s="13" t="s">
        <v>10</v>
      </c>
      <c r="B29" s="10">
        <v>98</v>
      </c>
      <c r="C29" s="10">
        <v>80</v>
      </c>
      <c r="D29" s="40">
        <f t="shared" si="16"/>
        <v>0.22500000000000001</v>
      </c>
      <c r="E29" s="10">
        <v>57</v>
      </c>
      <c r="F29" s="10">
        <v>44</v>
      </c>
      <c r="G29" s="40">
        <f t="shared" si="17"/>
        <v>0.29545454545454547</v>
      </c>
      <c r="H29" s="10">
        <v>10</v>
      </c>
      <c r="I29" s="10">
        <v>6</v>
      </c>
      <c r="J29" s="40">
        <f t="shared" si="18"/>
        <v>0.66666666666666663</v>
      </c>
      <c r="K29" s="10">
        <v>8</v>
      </c>
      <c r="L29" s="10">
        <v>4</v>
      </c>
      <c r="M29" s="40">
        <f t="shared" si="19"/>
        <v>1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6" t="s">
        <v>25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x14ac:dyDescent="0.2">
      <c r="A32" s="8"/>
      <c r="B32" s="9" t="s">
        <v>41</v>
      </c>
      <c r="C32" s="9" t="s">
        <v>42</v>
      </c>
      <c r="D32" s="9"/>
      <c r="E32" s="9" t="s">
        <v>41</v>
      </c>
      <c r="F32" s="9" t="s">
        <v>42</v>
      </c>
      <c r="G32" s="9"/>
      <c r="H32" s="9" t="s">
        <v>41</v>
      </c>
      <c r="I32" s="9" t="s">
        <v>42</v>
      </c>
      <c r="J32" s="10"/>
      <c r="K32" s="9" t="s">
        <v>41</v>
      </c>
      <c r="L32" s="9" t="s">
        <v>42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15</v>
      </c>
      <c r="C35" s="37">
        <v>19</v>
      </c>
      <c r="D35" s="40">
        <f>IF(C35&gt;0,(B35-C35)/C35,"--")</f>
        <v>-0.21052631578947367</v>
      </c>
      <c r="E35" s="37">
        <v>10</v>
      </c>
      <c r="F35" s="37">
        <v>10</v>
      </c>
      <c r="G35" s="40">
        <f>IF(F35&gt;0,(E35-F35)/F35,"--")</f>
        <v>0</v>
      </c>
      <c r="H35" s="37">
        <v>9</v>
      </c>
      <c r="I35" s="37">
        <v>8</v>
      </c>
      <c r="J35" s="40">
        <f>IF(I35&gt;0,(H35-I35)/I35,"--")</f>
        <v>0.125</v>
      </c>
      <c r="K35" s="10">
        <v>8</v>
      </c>
      <c r="L35" s="10">
        <v>8</v>
      </c>
      <c r="M35" s="40">
        <f>IF(L35&gt;0,(K35-L35)/L35,"--")</f>
        <v>0</v>
      </c>
    </row>
    <row r="36" spans="1:13" x14ac:dyDescent="0.2">
      <c r="A36" s="2" t="s">
        <v>8</v>
      </c>
      <c r="B36" s="37">
        <v>269</v>
      </c>
      <c r="C36" s="37">
        <v>233</v>
      </c>
      <c r="D36" s="40">
        <f>IF(C36&gt;0,(B36-C36)/C36,"--")</f>
        <v>0.15450643776824036</v>
      </c>
      <c r="E36" s="37">
        <v>217</v>
      </c>
      <c r="F36" s="37">
        <v>186</v>
      </c>
      <c r="G36" s="40">
        <f>IF(F36&gt;0,(E36-F36)/F36,"--")</f>
        <v>0.16666666666666666</v>
      </c>
      <c r="H36" s="37">
        <v>146</v>
      </c>
      <c r="I36" s="37">
        <v>131</v>
      </c>
      <c r="J36" s="40">
        <f>IF(I36&gt;0,(H36-I36)/I36,"--")</f>
        <v>0.11450381679389313</v>
      </c>
      <c r="K36" s="10">
        <v>128</v>
      </c>
      <c r="L36" s="10">
        <v>114</v>
      </c>
      <c r="M36" s="40">
        <f>IF(L36&gt;0,(K36-L36)/L36,"--")</f>
        <v>0.12280701754385964</v>
      </c>
    </row>
    <row r="37" spans="1:13" x14ac:dyDescent="0.2">
      <c r="A37" s="2" t="s">
        <v>26</v>
      </c>
      <c r="B37" s="37">
        <v>152</v>
      </c>
      <c r="C37" s="37">
        <v>154</v>
      </c>
      <c r="D37" s="40">
        <f t="shared" ref="D37:D43" si="20">IF(C37&gt;0,(B37-C37)/C37,"--")</f>
        <v>-1.2987012987012988E-2</v>
      </c>
      <c r="E37" s="37">
        <v>84</v>
      </c>
      <c r="F37" s="37">
        <v>88</v>
      </c>
      <c r="G37" s="40">
        <f t="shared" ref="G37:G43" si="21">IF(F37&gt;0,(E37-F37)/F37,"--")</f>
        <v>-4.5454545454545456E-2</v>
      </c>
      <c r="H37" s="37">
        <v>66</v>
      </c>
      <c r="I37" s="37">
        <v>71</v>
      </c>
      <c r="J37" s="40">
        <f t="shared" ref="J37:J43" si="22">IF(I37&gt;0,(H37-I37)/I37,"--")</f>
        <v>-7.0422535211267609E-2</v>
      </c>
      <c r="K37" s="10">
        <v>57</v>
      </c>
      <c r="L37" s="10">
        <v>59</v>
      </c>
      <c r="M37" s="40">
        <f t="shared" ref="M37:M50" si="23">IF(L37&gt;0,(K37-L37)/L37,"--")</f>
        <v>-3.3898305084745763E-2</v>
      </c>
    </row>
    <row r="38" spans="1:13" x14ac:dyDescent="0.2">
      <c r="A38" s="3" t="s">
        <v>20</v>
      </c>
      <c r="B38" s="37">
        <v>21</v>
      </c>
      <c r="C38" s="37">
        <v>21</v>
      </c>
      <c r="D38" s="40">
        <f t="shared" si="20"/>
        <v>0</v>
      </c>
      <c r="E38" s="37">
        <v>14</v>
      </c>
      <c r="F38" s="37">
        <v>15</v>
      </c>
      <c r="G38" s="40">
        <f t="shared" si="21"/>
        <v>-6.6666666666666666E-2</v>
      </c>
      <c r="H38" s="37">
        <v>11</v>
      </c>
      <c r="I38" s="37">
        <v>10</v>
      </c>
      <c r="J38" s="40">
        <f t="shared" si="22"/>
        <v>0.1</v>
      </c>
      <c r="K38" s="13">
        <v>9</v>
      </c>
      <c r="L38" s="13">
        <v>9</v>
      </c>
      <c r="M38" s="40">
        <f t="shared" si="23"/>
        <v>0</v>
      </c>
    </row>
    <row r="39" spans="1:13" x14ac:dyDescent="0.2">
      <c r="A39" s="3" t="s">
        <v>21</v>
      </c>
      <c r="B39" s="37">
        <v>794</v>
      </c>
      <c r="C39" s="37">
        <v>785</v>
      </c>
      <c r="D39" s="40">
        <f t="shared" si="20"/>
        <v>1.1464968152866241E-2</v>
      </c>
      <c r="E39" s="37">
        <v>625</v>
      </c>
      <c r="F39" s="37">
        <v>607</v>
      </c>
      <c r="G39" s="40">
        <f t="shared" si="21"/>
        <v>2.9654036243822075E-2</v>
      </c>
      <c r="H39" s="37">
        <v>489</v>
      </c>
      <c r="I39" s="37">
        <v>466</v>
      </c>
      <c r="J39" s="40">
        <f t="shared" si="22"/>
        <v>4.9356223175965663E-2</v>
      </c>
      <c r="K39" s="10">
        <v>433</v>
      </c>
      <c r="L39" s="10">
        <v>416</v>
      </c>
      <c r="M39" s="40">
        <f t="shared" si="23"/>
        <v>4.0865384615384616E-2</v>
      </c>
    </row>
    <row r="40" spans="1:13" x14ac:dyDescent="0.2">
      <c r="A40" s="3" t="s">
        <v>22</v>
      </c>
      <c r="B40" s="37">
        <v>186</v>
      </c>
      <c r="C40" s="37">
        <v>126</v>
      </c>
      <c r="D40" s="40">
        <f t="shared" si="20"/>
        <v>0.47619047619047616</v>
      </c>
      <c r="E40" s="37">
        <v>152</v>
      </c>
      <c r="F40" s="37">
        <v>88</v>
      </c>
      <c r="G40" s="40">
        <f t="shared" si="21"/>
        <v>0.72727272727272729</v>
      </c>
      <c r="H40" s="37">
        <v>115</v>
      </c>
      <c r="I40" s="37">
        <v>72</v>
      </c>
      <c r="J40" s="40">
        <f t="shared" si="22"/>
        <v>0.59722222222222221</v>
      </c>
      <c r="K40" s="10">
        <v>106</v>
      </c>
      <c r="L40" s="10">
        <v>67</v>
      </c>
      <c r="M40" s="40">
        <f t="shared" si="23"/>
        <v>0.58208955223880599</v>
      </c>
    </row>
    <row r="41" spans="1:13" x14ac:dyDescent="0.2">
      <c r="A41" s="3" t="s">
        <v>9</v>
      </c>
      <c r="B41" s="10">
        <v>243</v>
      </c>
      <c r="C41" s="10">
        <v>155</v>
      </c>
      <c r="D41" s="40">
        <f t="shared" si="20"/>
        <v>0.56774193548387097</v>
      </c>
      <c r="E41" s="10">
        <v>187</v>
      </c>
      <c r="F41" s="10">
        <v>123</v>
      </c>
      <c r="G41" s="40">
        <f t="shared" si="21"/>
        <v>0.52032520325203258</v>
      </c>
      <c r="H41" s="10">
        <v>147</v>
      </c>
      <c r="I41" s="10">
        <v>96</v>
      </c>
      <c r="J41" s="40">
        <f t="shared" si="22"/>
        <v>0.53125</v>
      </c>
      <c r="K41" s="10">
        <v>136</v>
      </c>
      <c r="L41" s="10">
        <v>85</v>
      </c>
      <c r="M41" s="40">
        <f t="shared" si="23"/>
        <v>0.6</v>
      </c>
    </row>
    <row r="42" spans="1:13" x14ac:dyDescent="0.2">
      <c r="A42" s="3" t="s">
        <v>10</v>
      </c>
      <c r="B42" s="37">
        <v>212</v>
      </c>
      <c r="C42" s="37">
        <v>199</v>
      </c>
      <c r="D42" s="40">
        <f t="shared" si="20"/>
        <v>6.5326633165829151E-2</v>
      </c>
      <c r="E42" s="10">
        <v>150</v>
      </c>
      <c r="F42" s="10">
        <v>147</v>
      </c>
      <c r="G42" s="40">
        <f t="shared" si="21"/>
        <v>2.0408163265306121E-2</v>
      </c>
      <c r="H42" s="10">
        <v>73</v>
      </c>
      <c r="I42" s="10">
        <v>75</v>
      </c>
      <c r="J42" s="40">
        <f t="shared" si="22"/>
        <v>-2.6666666666666668E-2</v>
      </c>
      <c r="K42" s="10">
        <v>57</v>
      </c>
      <c r="L42" s="10">
        <v>69</v>
      </c>
      <c r="M42" s="40">
        <f t="shared" si="23"/>
        <v>-0.17391304347826086</v>
      </c>
    </row>
    <row r="43" spans="1:13" x14ac:dyDescent="0.2">
      <c r="A43" s="3" t="s">
        <v>24</v>
      </c>
      <c r="B43" s="37">
        <v>40</v>
      </c>
      <c r="C43" s="37">
        <v>19</v>
      </c>
      <c r="D43" s="40">
        <f t="shared" si="20"/>
        <v>1.1052631578947369</v>
      </c>
      <c r="E43" s="10">
        <v>25</v>
      </c>
      <c r="F43" s="10">
        <v>12</v>
      </c>
      <c r="G43" s="40">
        <f t="shared" si="21"/>
        <v>1.0833333333333333</v>
      </c>
      <c r="H43" s="10">
        <v>21</v>
      </c>
      <c r="I43" s="10">
        <v>8</v>
      </c>
      <c r="J43" s="40">
        <f t="shared" si="22"/>
        <v>1.625</v>
      </c>
      <c r="K43" s="10">
        <v>17</v>
      </c>
      <c r="L43" s="10">
        <v>6</v>
      </c>
      <c r="M43" s="40">
        <f t="shared" si="23"/>
        <v>1.8333333333333333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1046</v>
      </c>
      <c r="C45" s="37">
        <v>892</v>
      </c>
      <c r="D45" s="40">
        <f t="shared" ref="D45:D46" si="24">IF(C45&gt;0,(B45-C45)/C45,"--")</f>
        <v>0.1726457399103139</v>
      </c>
      <c r="E45" s="10">
        <v>790</v>
      </c>
      <c r="F45" s="10">
        <v>664</v>
      </c>
      <c r="G45" s="40">
        <f t="shared" ref="G45:G46" si="25">IF(F45&gt;0,(E45-F45)/F45,"--")</f>
        <v>0.18975903614457831</v>
      </c>
      <c r="H45" s="10">
        <v>576</v>
      </c>
      <c r="I45" s="10">
        <v>487</v>
      </c>
      <c r="J45" s="40">
        <f t="shared" ref="J45:J46" si="26">IF(I45&gt;0,(H45-I45)/I45,"--")</f>
        <v>0.18275154004106775</v>
      </c>
      <c r="K45" s="10">
        <v>508</v>
      </c>
      <c r="L45" s="10">
        <v>418</v>
      </c>
      <c r="M45" s="40">
        <f t="shared" si="23"/>
        <v>0.21531100478468901</v>
      </c>
    </row>
    <row r="46" spans="1:13" x14ac:dyDescent="0.2">
      <c r="A46" s="13" t="s">
        <v>11</v>
      </c>
      <c r="B46" s="37">
        <v>886</v>
      </c>
      <c r="C46" s="37">
        <v>819</v>
      </c>
      <c r="D46" s="40">
        <f t="shared" si="24"/>
        <v>8.1807081807081808E-2</v>
      </c>
      <c r="E46" s="10">
        <v>674</v>
      </c>
      <c r="F46" s="10">
        <v>612</v>
      </c>
      <c r="G46" s="40">
        <f t="shared" si="25"/>
        <v>0.10130718954248366</v>
      </c>
      <c r="H46" s="10">
        <v>501</v>
      </c>
      <c r="I46" s="10">
        <v>450</v>
      </c>
      <c r="J46" s="40">
        <f t="shared" si="26"/>
        <v>0.11333333333333333</v>
      </c>
      <c r="K46" s="10">
        <v>443</v>
      </c>
      <c r="L46" s="10">
        <v>415</v>
      </c>
      <c r="M46" s="40">
        <f t="shared" si="23"/>
        <v>6.746987951807229E-2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1547</v>
      </c>
      <c r="C48" s="31">
        <v>1370</v>
      </c>
      <c r="D48" s="40">
        <f t="shared" ref="D48:D50" si="27">IF(C48&gt;0,(B48-C48)/C48,"--")</f>
        <v>0.1291970802919708</v>
      </c>
      <c r="E48" s="10">
        <v>1221</v>
      </c>
      <c r="F48" s="10">
        <v>1049</v>
      </c>
      <c r="G48" s="40">
        <f t="shared" ref="G48:G50" si="28">IF(F48&gt;0,(E48-F48)/F48,"--")</f>
        <v>0.16396568160152525</v>
      </c>
      <c r="H48" s="10">
        <v>943</v>
      </c>
      <c r="I48" s="10">
        <v>822</v>
      </c>
      <c r="J48" s="40">
        <f t="shared" ref="J48:J50" si="29">IF(I48&gt;0,(H48-I48)/I48,"--")</f>
        <v>0.14720194647201945</v>
      </c>
      <c r="K48" s="10">
        <v>853</v>
      </c>
      <c r="L48" s="10">
        <v>741</v>
      </c>
      <c r="M48" s="40">
        <f t="shared" si="23"/>
        <v>0.15114709851551958</v>
      </c>
    </row>
    <row r="49" spans="1:13" x14ac:dyDescent="0.2">
      <c r="A49" s="13" t="s">
        <v>15</v>
      </c>
      <c r="B49" s="10">
        <v>173</v>
      </c>
      <c r="C49" s="10">
        <v>142</v>
      </c>
      <c r="D49" s="40">
        <f t="shared" si="27"/>
        <v>0.21830985915492956</v>
      </c>
      <c r="E49" s="10">
        <v>93</v>
      </c>
      <c r="F49" s="10">
        <v>80</v>
      </c>
      <c r="G49" s="40">
        <f t="shared" si="28"/>
        <v>0.16250000000000001</v>
      </c>
      <c r="H49" s="10">
        <v>61</v>
      </c>
      <c r="I49" s="10">
        <v>40</v>
      </c>
      <c r="J49" s="40">
        <f t="shared" si="29"/>
        <v>0.52500000000000002</v>
      </c>
      <c r="K49" s="10">
        <v>41</v>
      </c>
      <c r="L49" s="10">
        <v>23</v>
      </c>
      <c r="M49" s="40">
        <f t="shared" si="23"/>
        <v>0.78260869565217395</v>
      </c>
    </row>
    <row r="50" spans="1:13" x14ac:dyDescent="0.2">
      <c r="A50" s="13" t="s">
        <v>10</v>
      </c>
      <c r="B50" s="10">
        <v>212</v>
      </c>
      <c r="C50" s="10">
        <v>199</v>
      </c>
      <c r="D50" s="40">
        <f t="shared" si="27"/>
        <v>6.5326633165829151E-2</v>
      </c>
      <c r="E50" s="10">
        <v>150</v>
      </c>
      <c r="F50" s="10">
        <v>147</v>
      </c>
      <c r="G50" s="40">
        <f t="shared" si="28"/>
        <v>2.0408163265306121E-2</v>
      </c>
      <c r="H50" s="10">
        <v>73</v>
      </c>
      <c r="I50" s="10">
        <v>75</v>
      </c>
      <c r="J50" s="40">
        <f t="shared" si="29"/>
        <v>-2.6666666666666668E-2</v>
      </c>
      <c r="K50" s="10">
        <v>57</v>
      </c>
      <c r="L50" s="10">
        <v>69</v>
      </c>
      <c r="M50" s="40">
        <f t="shared" si="23"/>
        <v>-0.17391304347826086</v>
      </c>
    </row>
    <row r="51" spans="1:13" x14ac:dyDescent="0.2">
      <c r="A51" s="72"/>
      <c r="B51" s="23"/>
      <c r="C51" s="23"/>
      <c r="D51" s="71"/>
      <c r="E51" s="23"/>
      <c r="F51" s="23"/>
      <c r="G51" s="71"/>
      <c r="H51" s="23"/>
      <c r="I51" s="23"/>
      <c r="J51" s="71"/>
      <c r="K51" s="23"/>
      <c r="L51" s="23"/>
      <c r="M51" s="71"/>
    </row>
    <row r="52" spans="1:13" x14ac:dyDescent="0.2">
      <c r="A52" s="73" t="s">
        <v>44</v>
      </c>
      <c r="B52" s="23"/>
      <c r="C52" s="23"/>
      <c r="D52" s="71"/>
      <c r="E52" s="23"/>
      <c r="F52" s="23"/>
      <c r="G52" s="71"/>
      <c r="H52" s="23"/>
      <c r="I52" s="23"/>
      <c r="J52" s="71"/>
      <c r="K52" s="23"/>
      <c r="L52" s="23"/>
      <c r="M52" s="71"/>
    </row>
    <row r="53" spans="1:13" s="1" customFormat="1" ht="17.25" customHeight="1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"/>
      <c r="L53" s="5"/>
      <c r="M53" s="5"/>
    </row>
    <row r="54" spans="1:13" s="1" customFormat="1" x14ac:dyDescent="0.2">
      <c r="A54" s="42" t="s">
        <v>27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3" s="1" customFormat="1" x14ac:dyDescent="0.2">
      <c r="A55" s="44"/>
      <c r="B55" s="9" t="s">
        <v>41</v>
      </c>
      <c r="C55" s="9" t="s">
        <v>42</v>
      </c>
      <c r="D55" s="46"/>
      <c r="E55" s="9" t="s">
        <v>41</v>
      </c>
      <c r="F55" s="9" t="s">
        <v>42</v>
      </c>
      <c r="G55" s="47"/>
      <c r="H55" s="9" t="s">
        <v>41</v>
      </c>
      <c r="I55" s="9" t="s">
        <v>42</v>
      </c>
      <c r="J55" s="47"/>
    </row>
    <row r="56" spans="1:13" s="5" customFormat="1" ht="38.25" x14ac:dyDescent="0.2">
      <c r="A56" s="48"/>
      <c r="B56" s="49" t="s">
        <v>28</v>
      </c>
      <c r="C56" s="49" t="s">
        <v>28</v>
      </c>
      <c r="D56" s="44" t="s">
        <v>2</v>
      </c>
      <c r="E56" s="49" t="s">
        <v>29</v>
      </c>
      <c r="F56" s="49" t="s">
        <v>29</v>
      </c>
      <c r="G56" s="44" t="s">
        <v>2</v>
      </c>
      <c r="H56" s="50" t="s">
        <v>30</v>
      </c>
      <c r="I56" s="50" t="s">
        <v>30</v>
      </c>
      <c r="J56" s="3" t="s">
        <v>2</v>
      </c>
    </row>
    <row r="57" spans="1:13" s="5" customFormat="1" x14ac:dyDescent="0.2">
      <c r="A57" s="51" t="s">
        <v>6</v>
      </c>
      <c r="B57" s="52"/>
      <c r="C57" s="52"/>
      <c r="D57" s="52"/>
      <c r="E57" s="53"/>
      <c r="F57" s="52"/>
      <c r="G57" s="52"/>
      <c r="H57" s="54"/>
      <c r="I57" s="54"/>
      <c r="J57" s="55"/>
    </row>
    <row r="58" spans="1:13" s="5" customFormat="1" x14ac:dyDescent="0.2">
      <c r="A58" s="3" t="s">
        <v>3</v>
      </c>
      <c r="B58" s="2">
        <v>547</v>
      </c>
      <c r="C58" s="2">
        <v>505</v>
      </c>
      <c r="D58" s="40">
        <f t="shared" ref="D58:D65" si="30">IF(C58&gt;0,(B58-C58)/C58,"--")</f>
        <v>8.3168316831683173E-2</v>
      </c>
      <c r="E58" s="2">
        <v>100</v>
      </c>
      <c r="F58" s="2">
        <v>97</v>
      </c>
      <c r="G58" s="40">
        <f t="shared" ref="G58:G65" si="31">IF(F58&gt;0,(E58-F58)/F58,"--")</f>
        <v>3.0927835051546393E-2</v>
      </c>
      <c r="H58" s="2">
        <v>8</v>
      </c>
      <c r="I58" s="2">
        <v>6</v>
      </c>
      <c r="J58" s="40">
        <f t="shared" ref="J58:J67" si="32">IF(I58&gt;0,(H58-I58)/I58,"--")</f>
        <v>0.33333333333333331</v>
      </c>
    </row>
    <row r="59" spans="1:13" s="5" customFormat="1" x14ac:dyDescent="0.2">
      <c r="A59" s="3" t="s">
        <v>31</v>
      </c>
      <c r="B59" s="2">
        <v>669</v>
      </c>
      <c r="C59" s="2">
        <v>631</v>
      </c>
      <c r="D59" s="40">
        <f t="shared" si="30"/>
        <v>6.0221870047543584E-2</v>
      </c>
      <c r="E59" s="2">
        <v>374</v>
      </c>
      <c r="F59" s="2">
        <v>356</v>
      </c>
      <c r="G59" s="40">
        <f t="shared" si="31"/>
        <v>5.0561797752808987E-2</v>
      </c>
      <c r="H59" s="2">
        <v>24</v>
      </c>
      <c r="I59" s="2">
        <v>35</v>
      </c>
      <c r="J59" s="40">
        <f t="shared" si="32"/>
        <v>-0.31428571428571428</v>
      </c>
    </row>
    <row r="60" spans="1:13" s="5" customFormat="1" x14ac:dyDescent="0.2">
      <c r="A60" s="3" t="s">
        <v>32</v>
      </c>
      <c r="B60" s="4">
        <v>1580</v>
      </c>
      <c r="C60" s="4">
        <v>1446</v>
      </c>
      <c r="D60" s="40">
        <f t="shared" si="30"/>
        <v>9.2669432918395578E-2</v>
      </c>
      <c r="E60" s="4">
        <v>945</v>
      </c>
      <c r="F60" s="2">
        <v>843</v>
      </c>
      <c r="G60" s="40">
        <f t="shared" si="31"/>
        <v>0.12099644128113879</v>
      </c>
      <c r="H60" s="2">
        <v>89</v>
      </c>
      <c r="I60" s="2">
        <v>94</v>
      </c>
      <c r="J60" s="40">
        <f t="shared" si="32"/>
        <v>-5.3191489361702128E-2</v>
      </c>
    </row>
    <row r="61" spans="1:13" s="5" customFormat="1" x14ac:dyDescent="0.2">
      <c r="A61" s="3" t="s">
        <v>33</v>
      </c>
      <c r="B61" s="4">
        <v>1368</v>
      </c>
      <c r="C61" s="4">
        <v>1231</v>
      </c>
      <c r="D61" s="40">
        <f t="shared" si="30"/>
        <v>0.11129163281884646</v>
      </c>
      <c r="E61" s="4">
        <v>1274</v>
      </c>
      <c r="F61" s="4">
        <v>1223</v>
      </c>
      <c r="G61" s="40">
        <f t="shared" si="31"/>
        <v>4.1700735895339326E-2</v>
      </c>
      <c r="H61" s="2">
        <v>81</v>
      </c>
      <c r="I61" s="2">
        <v>65</v>
      </c>
      <c r="J61" s="40">
        <f t="shared" si="32"/>
        <v>0.24615384615384617</v>
      </c>
    </row>
    <row r="62" spans="1:13" s="5" customFormat="1" x14ac:dyDescent="0.2">
      <c r="A62" s="3" t="s">
        <v>34</v>
      </c>
      <c r="B62" s="2">
        <v>88</v>
      </c>
      <c r="C62" s="2">
        <v>71</v>
      </c>
      <c r="D62" s="40">
        <f t="shared" si="30"/>
        <v>0.23943661971830985</v>
      </c>
      <c r="E62" s="2">
        <v>47</v>
      </c>
      <c r="F62" s="2">
        <v>53</v>
      </c>
      <c r="G62" s="40">
        <f t="shared" si="31"/>
        <v>-0.11320754716981132</v>
      </c>
      <c r="H62" s="2">
        <v>6</v>
      </c>
      <c r="I62" s="2">
        <v>3</v>
      </c>
      <c r="J62" s="40">
        <f t="shared" si="32"/>
        <v>1</v>
      </c>
    </row>
    <row r="63" spans="1:13" s="5" customFormat="1" x14ac:dyDescent="0.2">
      <c r="A63" s="3" t="s">
        <v>35</v>
      </c>
      <c r="B63" s="2">
        <v>49</v>
      </c>
      <c r="C63" s="2">
        <v>56</v>
      </c>
      <c r="D63" s="40">
        <f t="shared" si="30"/>
        <v>-0.125</v>
      </c>
      <c r="E63" s="2">
        <v>18</v>
      </c>
      <c r="F63" s="2">
        <v>25</v>
      </c>
      <c r="G63" s="40">
        <f t="shared" si="31"/>
        <v>-0.28000000000000003</v>
      </c>
      <c r="H63" s="2"/>
      <c r="I63" s="2"/>
      <c r="J63" s="40" t="str">
        <f t="shared" si="32"/>
        <v>--</v>
      </c>
    </row>
    <row r="64" spans="1:13" s="1" customFormat="1" x14ac:dyDescent="0.2">
      <c r="A64" s="3" t="s">
        <v>36</v>
      </c>
      <c r="B64" s="2">
        <v>6</v>
      </c>
      <c r="C64" s="2">
        <v>5</v>
      </c>
      <c r="D64" s="40">
        <f t="shared" si="30"/>
        <v>0.2</v>
      </c>
      <c r="E64" s="2">
        <v>3</v>
      </c>
      <c r="F64" s="2">
        <v>1</v>
      </c>
      <c r="G64" s="40">
        <f t="shared" si="31"/>
        <v>2</v>
      </c>
      <c r="H64" s="2"/>
      <c r="I64" s="2">
        <v>2</v>
      </c>
      <c r="J64" s="40">
        <f t="shared" si="32"/>
        <v>-1</v>
      </c>
    </row>
    <row r="65" spans="1:13" s="1" customFormat="1" x14ac:dyDescent="0.2">
      <c r="A65" s="3" t="s">
        <v>37</v>
      </c>
      <c r="B65" s="2">
        <v>696</v>
      </c>
      <c r="C65" s="2">
        <v>674</v>
      </c>
      <c r="D65" s="40">
        <f t="shared" si="30"/>
        <v>3.2640949554896145E-2</v>
      </c>
      <c r="E65" s="2">
        <v>469</v>
      </c>
      <c r="F65" s="2">
        <v>429</v>
      </c>
      <c r="G65" s="40">
        <f t="shared" si="31"/>
        <v>9.3240093240093247E-2</v>
      </c>
      <c r="H65" s="2">
        <v>112</v>
      </c>
      <c r="I65" s="2">
        <v>105</v>
      </c>
      <c r="J65" s="40">
        <f t="shared" si="32"/>
        <v>6.6666666666666666E-2</v>
      </c>
    </row>
    <row r="66" spans="1:13" s="5" customFormat="1" x14ac:dyDescent="0.2">
      <c r="A66" s="56"/>
      <c r="B66" s="52"/>
      <c r="C66" s="52"/>
      <c r="D66" s="52"/>
      <c r="E66" s="53"/>
      <c r="F66" s="52"/>
      <c r="G66" s="52"/>
      <c r="H66" s="54"/>
      <c r="I66" s="54"/>
      <c r="J66" s="55"/>
    </row>
    <row r="67" spans="1:13" s="5" customFormat="1" x14ac:dyDescent="0.2">
      <c r="A67" s="57" t="s">
        <v>5</v>
      </c>
      <c r="B67" s="58">
        <f>SUM(B58:B65)</f>
        <v>5003</v>
      </c>
      <c r="C67" s="58">
        <f>SUM(C58:C65)</f>
        <v>4619</v>
      </c>
      <c r="D67" s="40">
        <f t="shared" ref="D67" si="33">IF(C67&gt;0,(B67-C67)/C67,"--")</f>
        <v>8.3134877679151328E-2</v>
      </c>
      <c r="E67" s="58">
        <f>SUM(E58:E65)</f>
        <v>3230</v>
      </c>
      <c r="F67" s="58">
        <f>SUM(F58:F65)</f>
        <v>3027</v>
      </c>
      <c r="G67" s="40">
        <f t="shared" ref="G67" si="34">IF(F67&gt;0,(E67-F67)/F67,"--")</f>
        <v>6.7063098777667654E-2</v>
      </c>
      <c r="H67" s="48">
        <f>SUM(H58:H65)</f>
        <v>320</v>
      </c>
      <c r="I67" s="48">
        <f>SUM(I58:I65)</f>
        <v>310</v>
      </c>
      <c r="J67" s="40">
        <f t="shared" si="32"/>
        <v>3.2258064516129031E-2</v>
      </c>
    </row>
    <row r="68" spans="1:13" s="5" customFormat="1" x14ac:dyDescent="0.2"/>
    <row r="69" spans="1:13" s="5" customFormat="1" x14ac:dyDescent="0.2">
      <c r="A69" s="44"/>
      <c r="B69" s="9" t="s">
        <v>41</v>
      </c>
      <c r="C69" s="9" t="s">
        <v>42</v>
      </c>
      <c r="D69" s="45"/>
      <c r="E69" s="1"/>
      <c r="F69" s="77"/>
      <c r="G69" s="78"/>
      <c r="H69" s="9" t="s">
        <v>41</v>
      </c>
      <c r="I69" s="9" t="s">
        <v>42</v>
      </c>
      <c r="J69" s="59" t="s">
        <v>2</v>
      </c>
      <c r="K69" s="1"/>
      <c r="L69" s="1"/>
      <c r="M69" s="1"/>
    </row>
    <row r="70" spans="1:13" s="5" customFormat="1" ht="25.5" x14ac:dyDescent="0.2">
      <c r="A70" s="48"/>
      <c r="B70" s="49" t="s">
        <v>28</v>
      </c>
      <c r="C70" s="49" t="s">
        <v>28</v>
      </c>
      <c r="D70" s="44" t="s">
        <v>2</v>
      </c>
      <c r="F70" s="74" t="s">
        <v>38</v>
      </c>
      <c r="G70" s="75"/>
      <c r="H70" s="4">
        <f>B67</f>
        <v>5003</v>
      </c>
      <c r="I70" s="4">
        <f>C67</f>
        <v>4619</v>
      </c>
      <c r="J70" s="40">
        <f t="shared" ref="J70:J71" si="35">IF(I70&gt;0,(H70-I70)/I70,"--")</f>
        <v>8.3134877679151328E-2</v>
      </c>
    </row>
    <row r="71" spans="1:13" s="5" customFormat="1" x14ac:dyDescent="0.2">
      <c r="A71" s="51" t="s">
        <v>7</v>
      </c>
      <c r="B71" s="52"/>
      <c r="C71" s="52"/>
      <c r="D71" s="60"/>
      <c r="F71" s="74" t="s">
        <v>39</v>
      </c>
      <c r="G71" s="75"/>
      <c r="H71" s="4">
        <v>4634</v>
      </c>
      <c r="I71" s="4">
        <v>4319</v>
      </c>
      <c r="J71" s="40">
        <f t="shared" si="35"/>
        <v>7.2933549432739053E-2</v>
      </c>
    </row>
    <row r="72" spans="1:13" s="5" customFormat="1" x14ac:dyDescent="0.2">
      <c r="A72" s="2" t="s">
        <v>19</v>
      </c>
      <c r="B72" s="61">
        <v>35</v>
      </c>
      <c r="C72" s="61">
        <v>43</v>
      </c>
      <c r="D72" s="67">
        <f>IF(C72&gt;0,(B72 - C72)/C72,"--")</f>
        <v>-0.18604651162790697</v>
      </c>
    </row>
    <row r="73" spans="1:13" s="5" customFormat="1" x14ac:dyDescent="0.2">
      <c r="A73" s="2" t="s">
        <v>8</v>
      </c>
      <c r="B73" s="4">
        <v>898</v>
      </c>
      <c r="C73" s="4">
        <v>790</v>
      </c>
      <c r="D73" s="67">
        <f>IF(C73&gt;0,(B73 - C73)/C73,"--")</f>
        <v>0.13670886075949368</v>
      </c>
    </row>
    <row r="74" spans="1:13" s="5" customFormat="1" x14ac:dyDescent="0.2">
      <c r="A74" s="2" t="s">
        <v>26</v>
      </c>
      <c r="B74" s="4">
        <v>367</v>
      </c>
      <c r="C74" s="4">
        <v>333</v>
      </c>
      <c r="D74" s="67">
        <f t="shared" ref="D74:D80" si="36">IF(C74&gt;0,(B74 - C74)/C74,"--")</f>
        <v>0.1021021021021021</v>
      </c>
    </row>
    <row r="75" spans="1:13" s="5" customFormat="1" x14ac:dyDescent="0.2">
      <c r="A75" s="3" t="s">
        <v>20</v>
      </c>
      <c r="B75" s="62">
        <v>64</v>
      </c>
      <c r="C75" s="62">
        <v>65</v>
      </c>
      <c r="D75" s="67">
        <f t="shared" si="36"/>
        <v>-1.5384615384615385E-2</v>
      </c>
    </row>
    <row r="76" spans="1:13" s="5" customFormat="1" x14ac:dyDescent="0.2">
      <c r="A76" s="3" t="s">
        <v>21</v>
      </c>
      <c r="B76" s="4">
        <v>2149</v>
      </c>
      <c r="C76" s="4">
        <v>2031</v>
      </c>
      <c r="D76" s="67">
        <f t="shared" si="36"/>
        <v>5.8099458394879372E-2</v>
      </c>
    </row>
    <row r="77" spans="1:13" s="5" customFormat="1" x14ac:dyDescent="0.2">
      <c r="A77" s="3" t="s">
        <v>22</v>
      </c>
      <c r="B77" s="4">
        <v>411</v>
      </c>
      <c r="C77" s="4">
        <v>363</v>
      </c>
      <c r="D77" s="67">
        <f t="shared" si="36"/>
        <v>0.13223140495867769</v>
      </c>
    </row>
    <row r="78" spans="1:13" s="5" customFormat="1" x14ac:dyDescent="0.2">
      <c r="A78" s="3" t="s">
        <v>9</v>
      </c>
      <c r="B78" s="4">
        <v>635</v>
      </c>
      <c r="C78" s="4">
        <v>508</v>
      </c>
      <c r="D78" s="67">
        <f t="shared" si="36"/>
        <v>0.25</v>
      </c>
    </row>
    <row r="79" spans="1:13" s="5" customFormat="1" x14ac:dyDescent="0.2">
      <c r="A79" s="3" t="s">
        <v>10</v>
      </c>
      <c r="B79" s="4">
        <v>320</v>
      </c>
      <c r="C79" s="4">
        <v>310</v>
      </c>
      <c r="D79" s="67">
        <f t="shared" si="36"/>
        <v>3.2258064516129031E-2</v>
      </c>
    </row>
    <row r="80" spans="1:13" s="5" customFormat="1" x14ac:dyDescent="0.2">
      <c r="A80" s="3" t="s">
        <v>24</v>
      </c>
      <c r="B80" s="4">
        <v>124</v>
      </c>
      <c r="C80" s="4">
        <v>176</v>
      </c>
      <c r="D80" s="67">
        <f t="shared" si="36"/>
        <v>-0.29545454545454547</v>
      </c>
    </row>
    <row r="81" spans="1:11" s="5" customFormat="1" x14ac:dyDescent="0.2">
      <c r="A81" s="63" t="s">
        <v>13</v>
      </c>
      <c r="B81" s="64"/>
      <c r="C81" s="65"/>
      <c r="D81" s="60"/>
    </row>
    <row r="82" spans="1:11" s="5" customFormat="1" x14ac:dyDescent="0.2">
      <c r="A82" s="66" t="s">
        <v>11</v>
      </c>
      <c r="B82" s="4">
        <v>2315</v>
      </c>
      <c r="C82" s="4">
        <v>2141</v>
      </c>
      <c r="D82" s="69">
        <f t="shared" ref="D82:D83" si="37">IF(C82&gt;0,(B82-C82)/C82,"--")</f>
        <v>8.1270434376459602E-2</v>
      </c>
    </row>
    <row r="83" spans="1:11" s="1" customFormat="1" x14ac:dyDescent="0.2">
      <c r="A83" s="66" t="s">
        <v>12</v>
      </c>
      <c r="B83" s="4">
        <v>2686</v>
      </c>
      <c r="C83" s="4">
        <v>2476</v>
      </c>
      <c r="D83" s="69">
        <f t="shared" si="37"/>
        <v>8.4814216478190624E-2</v>
      </c>
      <c r="E83" s="5"/>
      <c r="F83" s="5"/>
      <c r="G83" s="5"/>
      <c r="H83" s="5"/>
      <c r="I83" s="5"/>
      <c r="J83" s="5"/>
      <c r="K83" s="5"/>
    </row>
    <row r="84" spans="1:11" s="1" customFormat="1" x14ac:dyDescent="0.2">
      <c r="A84" s="66" t="s">
        <v>24</v>
      </c>
      <c r="B84" s="4">
        <v>2</v>
      </c>
      <c r="C84" s="4">
        <v>2</v>
      </c>
      <c r="D84" s="69"/>
      <c r="E84" s="5"/>
      <c r="F84" s="5"/>
      <c r="G84" s="5"/>
      <c r="H84" s="5"/>
      <c r="I84" s="5"/>
      <c r="J84" s="5"/>
      <c r="K84" s="5"/>
    </row>
    <row r="85" spans="1:11" s="1" customFormat="1" x14ac:dyDescent="0.2">
      <c r="A85" s="51" t="s">
        <v>23</v>
      </c>
      <c r="B85" s="64"/>
      <c r="C85" s="65"/>
      <c r="D85" s="60"/>
      <c r="E85" s="5"/>
      <c r="F85" s="5"/>
      <c r="G85" s="5"/>
      <c r="H85" s="5"/>
      <c r="I85" s="5"/>
      <c r="J85" s="5"/>
      <c r="K85" s="5"/>
    </row>
    <row r="86" spans="1:11" s="1" customFormat="1" x14ac:dyDescent="0.2">
      <c r="A86" s="3" t="s">
        <v>14</v>
      </c>
      <c r="B86" s="4">
        <v>4605</v>
      </c>
      <c r="C86" s="4">
        <v>4223</v>
      </c>
      <c r="D86" s="40">
        <f t="shared" ref="D86:D88" si="38">IF(C86&gt;0,(B86-C86)/C86,"--")</f>
        <v>9.0457021075065119E-2</v>
      </c>
      <c r="E86" s="5"/>
      <c r="F86" s="5"/>
      <c r="G86" s="5"/>
      <c r="H86" s="5"/>
      <c r="I86" s="5"/>
      <c r="J86" s="5"/>
      <c r="K86" s="5"/>
    </row>
    <row r="87" spans="1:11" s="5" customFormat="1" x14ac:dyDescent="0.2">
      <c r="A87" s="3" t="s">
        <v>15</v>
      </c>
      <c r="B87" s="4">
        <v>78</v>
      </c>
      <c r="C87" s="4">
        <v>86</v>
      </c>
      <c r="D87" s="40">
        <f t="shared" si="38"/>
        <v>-9.3023255813953487E-2</v>
      </c>
      <c r="F87"/>
      <c r="G87"/>
      <c r="H87"/>
      <c r="I87"/>
      <c r="J87"/>
    </row>
    <row r="88" spans="1:11" s="5" customFormat="1" x14ac:dyDescent="0.2">
      <c r="A88" s="3" t="s">
        <v>10</v>
      </c>
      <c r="B88" s="4">
        <v>320</v>
      </c>
      <c r="C88" s="4">
        <v>310</v>
      </c>
      <c r="D88" s="40">
        <f t="shared" si="38"/>
        <v>3.2258064516129031E-2</v>
      </c>
      <c r="F88"/>
      <c r="G88"/>
      <c r="H88"/>
      <c r="I88"/>
      <c r="J88"/>
    </row>
  </sheetData>
  <mergeCells count="5">
    <mergeCell ref="F71:G71"/>
    <mergeCell ref="A10:M10"/>
    <mergeCell ref="A31:M31"/>
    <mergeCell ref="F69:G69"/>
    <mergeCell ref="F70:G70"/>
  </mergeCells>
  <pageMargins left="0.25" right="0.25" top="0.59791666666666665" bottom="0.20499999999999999" header="0.3" footer="0.3"/>
  <pageSetup scale="80" fitToHeight="0" orientation="landscape" r:id="rId1"/>
  <headerFooter differentOddEven="1">
    <oddHeader>&amp;C&amp;"Arial,Bold"&amp;14Autumn 2013 UW Tacoma ICORA Admissions Report (Census Day Numbers)</oddHeader>
    <evenHeader>&amp;C&amp;"Arial,Bold"&amp;14Autumn 2013 UW Tacoma ICORA Enrollment Report</even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UW Bothell (Fall)</vt:lpstr>
      <vt:lpstr>UW Seattle (Fall)</vt:lpstr>
      <vt:lpstr>UW Tacoma (Fall)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eleggio</dc:creator>
  <cp:lastModifiedBy>Stephanie Harris</cp:lastModifiedBy>
  <cp:lastPrinted>2013-06-19T23:22:19Z</cp:lastPrinted>
  <dcterms:created xsi:type="dcterms:W3CDTF">2011-06-23T21:16:50Z</dcterms:created>
  <dcterms:modified xsi:type="dcterms:W3CDTF">2017-10-03T15:20:46Z</dcterms:modified>
</cp:coreProperties>
</file>