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opb\OFFICE\IR\Regular Reports\ICORA\Finished Reports\"/>
    </mc:Choice>
  </mc:AlternateContent>
  <bookViews>
    <workbookView xWindow="0" yWindow="0" windowWidth="23295" windowHeight="10680" activeTab="1"/>
  </bookViews>
  <sheets>
    <sheet name="UW Bothell (Fall)" sheetId="1" r:id="rId1"/>
    <sheet name="UW Seattle (Fall)" sheetId="2" r:id="rId2"/>
    <sheet name="UW Tacoma (Fall)" sheetId="3" r:id="rId3"/>
  </sheets>
  <calcPr calcId="162913"/>
</workbook>
</file>

<file path=xl/calcChain.xml><?xml version="1.0" encoding="utf-8"?>
<calcChain xmlns="http://schemas.openxmlformats.org/spreadsheetml/2006/main">
  <c r="D85" i="2" l="1"/>
  <c r="I70" i="3" l="1"/>
  <c r="I71" i="2"/>
  <c r="D90" i="2"/>
  <c r="I68" i="2"/>
  <c r="H68" i="2"/>
  <c r="F68" i="2"/>
  <c r="E68" i="2"/>
  <c r="C68" i="2"/>
  <c r="B68" i="2"/>
  <c r="J66" i="2"/>
  <c r="G66" i="2"/>
  <c r="D66" i="2"/>
  <c r="J65" i="2"/>
  <c r="G65" i="2"/>
  <c r="D65" i="2"/>
  <c r="J64" i="2"/>
  <c r="G64" i="2"/>
  <c r="D64" i="2"/>
  <c r="J63" i="2"/>
  <c r="G63" i="2"/>
  <c r="D63" i="2"/>
  <c r="J62" i="2"/>
  <c r="G62" i="2"/>
  <c r="D62" i="2"/>
  <c r="J61" i="2"/>
  <c r="G61" i="2"/>
  <c r="D61" i="2"/>
  <c r="J60" i="2"/>
  <c r="G60" i="2"/>
  <c r="D60" i="2"/>
  <c r="J59" i="2"/>
  <c r="G59" i="2"/>
  <c r="D59" i="2"/>
  <c r="J58" i="2"/>
  <c r="G58" i="2"/>
  <c r="D58" i="2"/>
  <c r="I70" i="1"/>
  <c r="J68" i="2" l="1"/>
  <c r="G68" i="2"/>
  <c r="D68" i="2"/>
  <c r="D88" i="1" l="1"/>
  <c r="D87" i="1"/>
  <c r="D86" i="1"/>
  <c r="D83" i="1"/>
  <c r="D82" i="1"/>
  <c r="D80" i="1"/>
  <c r="D79" i="1"/>
  <c r="D78" i="1"/>
  <c r="D77" i="1"/>
  <c r="D76" i="1"/>
  <c r="D75" i="1"/>
  <c r="D74" i="1"/>
  <c r="D73" i="1"/>
  <c r="D72" i="1"/>
  <c r="J71" i="1"/>
  <c r="J70" i="1"/>
  <c r="I67" i="1"/>
  <c r="H67" i="1"/>
  <c r="F67" i="1"/>
  <c r="E67" i="1"/>
  <c r="C67" i="1"/>
  <c r="B67" i="1"/>
  <c r="D67" i="1" s="1"/>
  <c r="J65" i="1"/>
  <c r="G65" i="1"/>
  <c r="D65" i="1"/>
  <c r="J64" i="1"/>
  <c r="G64" i="1"/>
  <c r="D64" i="1"/>
  <c r="J63" i="1"/>
  <c r="G63" i="1"/>
  <c r="D63" i="1"/>
  <c r="J62" i="1"/>
  <c r="G62" i="1"/>
  <c r="D62" i="1"/>
  <c r="J61" i="1"/>
  <c r="G61" i="1"/>
  <c r="D61" i="1"/>
  <c r="J60" i="1"/>
  <c r="G60" i="1"/>
  <c r="D60" i="1"/>
  <c r="J59" i="1"/>
  <c r="G59" i="1"/>
  <c r="D59" i="1"/>
  <c r="J58" i="1"/>
  <c r="G58" i="1"/>
  <c r="D58" i="1"/>
  <c r="M50" i="1"/>
  <c r="J50" i="1"/>
  <c r="G50" i="1"/>
  <c r="D50" i="1"/>
  <c r="M49" i="1"/>
  <c r="J49" i="1"/>
  <c r="G49" i="1"/>
  <c r="D49" i="1"/>
  <c r="M48" i="1"/>
  <c r="J48" i="1"/>
  <c r="G48" i="1"/>
  <c r="D48" i="1"/>
  <c r="M46" i="1"/>
  <c r="J46" i="1"/>
  <c r="G46" i="1"/>
  <c r="D46" i="1"/>
  <c r="M45" i="1"/>
  <c r="J45" i="1"/>
  <c r="G45" i="1"/>
  <c r="D45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5" i="1"/>
  <c r="J35" i="1"/>
  <c r="G35" i="1"/>
  <c r="D35" i="1"/>
  <c r="M29" i="1"/>
  <c r="J29" i="1"/>
  <c r="G29" i="1"/>
  <c r="D29" i="1"/>
  <c r="M28" i="1"/>
  <c r="J28" i="1"/>
  <c r="G28" i="1"/>
  <c r="D28" i="1"/>
  <c r="M27" i="1"/>
  <c r="J27" i="1"/>
  <c r="G27" i="1"/>
  <c r="D27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L8" i="1"/>
  <c r="K8" i="1"/>
  <c r="I8" i="1"/>
  <c r="H8" i="1"/>
  <c r="F8" i="1"/>
  <c r="E8" i="1"/>
  <c r="C8" i="1"/>
  <c r="B8" i="1"/>
  <c r="M6" i="1"/>
  <c r="J6" i="1"/>
  <c r="G6" i="1"/>
  <c r="D6" i="1"/>
  <c r="M5" i="1"/>
  <c r="J5" i="1"/>
  <c r="G5" i="1"/>
  <c r="D5" i="1"/>
  <c r="D89" i="2"/>
  <c r="D88" i="2"/>
  <c r="D87" i="2"/>
  <c r="D84" i="2"/>
  <c r="D83" i="2"/>
  <c r="D81" i="2"/>
  <c r="D80" i="2"/>
  <c r="D79" i="2"/>
  <c r="D78" i="2"/>
  <c r="D77" i="2"/>
  <c r="D76" i="2"/>
  <c r="D75" i="2"/>
  <c r="D74" i="2"/>
  <c r="D73" i="2"/>
  <c r="J72" i="2"/>
  <c r="J71" i="2"/>
  <c r="M50" i="2"/>
  <c r="J50" i="2"/>
  <c r="G50" i="2"/>
  <c r="D50" i="2"/>
  <c r="M49" i="2"/>
  <c r="J49" i="2"/>
  <c r="G49" i="2"/>
  <c r="D49" i="2"/>
  <c r="M48" i="2"/>
  <c r="J48" i="2"/>
  <c r="G48" i="2"/>
  <c r="D48" i="2"/>
  <c r="M46" i="2"/>
  <c r="J46" i="2"/>
  <c r="G46" i="2"/>
  <c r="D46" i="2"/>
  <c r="M45" i="2"/>
  <c r="J45" i="2"/>
  <c r="G45" i="2"/>
  <c r="D45" i="2"/>
  <c r="M43" i="2"/>
  <c r="J43" i="2"/>
  <c r="G43" i="2"/>
  <c r="D43" i="2"/>
  <c r="M42" i="2"/>
  <c r="J42" i="2"/>
  <c r="G42" i="2"/>
  <c r="D42" i="2"/>
  <c r="M41" i="2"/>
  <c r="J41" i="2"/>
  <c r="G41" i="2"/>
  <c r="D41" i="2"/>
  <c r="M40" i="2"/>
  <c r="J40" i="2"/>
  <c r="G40" i="2"/>
  <c r="D40" i="2"/>
  <c r="M39" i="2"/>
  <c r="J39" i="2"/>
  <c r="G39" i="2"/>
  <c r="D39" i="2"/>
  <c r="M38" i="2"/>
  <c r="J38" i="2"/>
  <c r="G38" i="2"/>
  <c r="D38" i="2"/>
  <c r="M37" i="2"/>
  <c r="J37" i="2"/>
  <c r="G37" i="2"/>
  <c r="D37" i="2"/>
  <c r="M36" i="2"/>
  <c r="J36" i="2"/>
  <c r="G36" i="2"/>
  <c r="D36" i="2"/>
  <c r="M35" i="2"/>
  <c r="J35" i="2"/>
  <c r="G35" i="2"/>
  <c r="D35" i="2"/>
  <c r="M29" i="2"/>
  <c r="J29" i="2"/>
  <c r="G29" i="2"/>
  <c r="D29" i="2"/>
  <c r="M28" i="2"/>
  <c r="J28" i="2"/>
  <c r="G28" i="2"/>
  <c r="D28" i="2"/>
  <c r="M27" i="2"/>
  <c r="J27" i="2"/>
  <c r="G27" i="2"/>
  <c r="D27" i="2"/>
  <c r="M25" i="2"/>
  <c r="J25" i="2"/>
  <c r="G25" i="2"/>
  <c r="D25" i="2"/>
  <c r="M24" i="2"/>
  <c r="J24" i="2"/>
  <c r="G24" i="2"/>
  <c r="D24" i="2"/>
  <c r="M22" i="2"/>
  <c r="J22" i="2"/>
  <c r="G22" i="2"/>
  <c r="D22" i="2"/>
  <c r="M21" i="2"/>
  <c r="J21" i="2"/>
  <c r="G21" i="2"/>
  <c r="D21" i="2"/>
  <c r="M20" i="2"/>
  <c r="J20" i="2"/>
  <c r="G20" i="2"/>
  <c r="D20" i="2"/>
  <c r="M19" i="2"/>
  <c r="J19" i="2"/>
  <c r="G19" i="2"/>
  <c r="D19" i="2"/>
  <c r="M18" i="2"/>
  <c r="J18" i="2"/>
  <c r="G18" i="2"/>
  <c r="D18" i="2"/>
  <c r="M17" i="2"/>
  <c r="J17" i="2"/>
  <c r="G17" i="2"/>
  <c r="D17" i="2"/>
  <c r="M16" i="2"/>
  <c r="J16" i="2"/>
  <c r="G16" i="2"/>
  <c r="D16" i="2"/>
  <c r="M15" i="2"/>
  <c r="J15" i="2"/>
  <c r="G15" i="2"/>
  <c r="D15" i="2"/>
  <c r="M14" i="2"/>
  <c r="J14" i="2"/>
  <c r="G14" i="2"/>
  <c r="D14" i="2"/>
  <c r="L8" i="2"/>
  <c r="K8" i="2"/>
  <c r="I8" i="2"/>
  <c r="H8" i="2"/>
  <c r="F8" i="2"/>
  <c r="E8" i="2"/>
  <c r="C8" i="2"/>
  <c r="B8" i="2"/>
  <c r="M6" i="2"/>
  <c r="J6" i="2"/>
  <c r="G6" i="2"/>
  <c r="D6" i="2"/>
  <c r="M5" i="2"/>
  <c r="J5" i="2"/>
  <c r="G5" i="2"/>
  <c r="D5" i="2"/>
  <c r="J8" i="1" l="1"/>
  <c r="G8" i="1"/>
  <c r="D8" i="1"/>
  <c r="M8" i="1"/>
  <c r="J67" i="1"/>
  <c r="G67" i="1"/>
  <c r="M8" i="2"/>
  <c r="D8" i="2"/>
  <c r="G8" i="2"/>
  <c r="J8" i="2"/>
  <c r="D88" i="3"/>
  <c r="D87" i="3"/>
  <c r="D86" i="3"/>
  <c r="D83" i="3"/>
  <c r="D82" i="3"/>
  <c r="D80" i="3"/>
  <c r="D79" i="3"/>
  <c r="D78" i="3"/>
  <c r="D77" i="3"/>
  <c r="D76" i="3"/>
  <c r="D75" i="3"/>
  <c r="D74" i="3"/>
  <c r="J71" i="3"/>
  <c r="D73" i="3"/>
  <c r="D72" i="3"/>
  <c r="I67" i="3"/>
  <c r="H67" i="3"/>
  <c r="F67" i="3"/>
  <c r="E67" i="3"/>
  <c r="C67" i="3"/>
  <c r="B67" i="3"/>
  <c r="J65" i="3"/>
  <c r="G65" i="3"/>
  <c r="D65" i="3"/>
  <c r="J64" i="3"/>
  <c r="G64" i="3"/>
  <c r="D64" i="3"/>
  <c r="J63" i="3"/>
  <c r="G63" i="3"/>
  <c r="D63" i="3"/>
  <c r="J62" i="3"/>
  <c r="G62" i="3"/>
  <c r="D62" i="3"/>
  <c r="J61" i="3"/>
  <c r="G61" i="3"/>
  <c r="D61" i="3"/>
  <c r="J60" i="3"/>
  <c r="G60" i="3"/>
  <c r="D60" i="3"/>
  <c r="J59" i="3"/>
  <c r="G59" i="3"/>
  <c r="D59" i="3"/>
  <c r="J58" i="3"/>
  <c r="G58" i="3"/>
  <c r="D58" i="3"/>
  <c r="M50" i="3"/>
  <c r="J50" i="3"/>
  <c r="G50" i="3"/>
  <c r="D50" i="3"/>
  <c r="M49" i="3"/>
  <c r="J49" i="3"/>
  <c r="G49" i="3"/>
  <c r="D49" i="3"/>
  <c r="M48" i="3"/>
  <c r="J48" i="3"/>
  <c r="G48" i="3"/>
  <c r="D48" i="3"/>
  <c r="M46" i="3"/>
  <c r="J46" i="3"/>
  <c r="G46" i="3"/>
  <c r="D46" i="3"/>
  <c r="M45" i="3"/>
  <c r="J45" i="3"/>
  <c r="G45" i="3"/>
  <c r="D45" i="3"/>
  <c r="M43" i="3"/>
  <c r="J43" i="3"/>
  <c r="G43" i="3"/>
  <c r="D43" i="3"/>
  <c r="M42" i="3"/>
  <c r="J42" i="3"/>
  <c r="G42" i="3"/>
  <c r="D42" i="3"/>
  <c r="M41" i="3"/>
  <c r="J41" i="3"/>
  <c r="G41" i="3"/>
  <c r="D41" i="3"/>
  <c r="M40" i="3"/>
  <c r="J40" i="3"/>
  <c r="G40" i="3"/>
  <c r="D40" i="3"/>
  <c r="M39" i="3"/>
  <c r="J39" i="3"/>
  <c r="G39" i="3"/>
  <c r="D39" i="3"/>
  <c r="M38" i="3"/>
  <c r="J38" i="3"/>
  <c r="G38" i="3"/>
  <c r="D38" i="3"/>
  <c r="M37" i="3"/>
  <c r="J37" i="3"/>
  <c r="G37" i="3"/>
  <c r="D37" i="3"/>
  <c r="M36" i="3"/>
  <c r="J36" i="3"/>
  <c r="G36" i="3"/>
  <c r="D36" i="3"/>
  <c r="M35" i="3"/>
  <c r="J35" i="3"/>
  <c r="G35" i="3"/>
  <c r="D35" i="3"/>
  <c r="M29" i="3"/>
  <c r="J29" i="3"/>
  <c r="G29" i="3"/>
  <c r="D29" i="3"/>
  <c r="M28" i="3"/>
  <c r="J28" i="3"/>
  <c r="G28" i="3"/>
  <c r="D28" i="3"/>
  <c r="M27" i="3"/>
  <c r="J27" i="3"/>
  <c r="G27" i="3"/>
  <c r="D27" i="3"/>
  <c r="M25" i="3"/>
  <c r="J25" i="3"/>
  <c r="G25" i="3"/>
  <c r="D25" i="3"/>
  <c r="M24" i="3"/>
  <c r="J24" i="3"/>
  <c r="G24" i="3"/>
  <c r="D24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L8" i="3"/>
  <c r="K8" i="3"/>
  <c r="I8" i="3"/>
  <c r="H8" i="3"/>
  <c r="F8" i="3"/>
  <c r="E8" i="3"/>
  <c r="C8" i="3"/>
  <c r="B8" i="3"/>
  <c r="M6" i="3"/>
  <c r="J6" i="3"/>
  <c r="G6" i="3"/>
  <c r="D6" i="3"/>
  <c r="M5" i="3"/>
  <c r="J5" i="3"/>
  <c r="G5" i="3"/>
  <c r="D5" i="3"/>
  <c r="G67" i="3" l="1"/>
  <c r="J8" i="3"/>
  <c r="J70" i="3"/>
  <c r="J67" i="3"/>
  <c r="M8" i="3"/>
  <c r="G8" i="3"/>
  <c r="D8" i="3"/>
  <c r="D67" i="3"/>
</calcChain>
</file>

<file path=xl/sharedStrings.xml><?xml version="1.0" encoding="utf-8"?>
<sst xmlns="http://schemas.openxmlformats.org/spreadsheetml/2006/main" count="470" uniqueCount="45">
  <si>
    <t>Admits</t>
  </si>
  <si>
    <t>Paid</t>
  </si>
  <si>
    <t>% Change</t>
  </si>
  <si>
    <t>Freshmen</t>
  </si>
  <si>
    <t>Transfer</t>
  </si>
  <si>
    <t>Totals</t>
  </si>
  <si>
    <t>Status</t>
  </si>
  <si>
    <t>Ethnicity</t>
  </si>
  <si>
    <t>Asian American</t>
  </si>
  <si>
    <t>Hispanic</t>
  </si>
  <si>
    <t>International</t>
  </si>
  <si>
    <t>Male</t>
  </si>
  <si>
    <t>Female</t>
  </si>
  <si>
    <t>Gender</t>
  </si>
  <si>
    <t>Resident</t>
  </si>
  <si>
    <t>Nonresident</t>
  </si>
  <si>
    <t>ADMISSIONS</t>
  </si>
  <si>
    <t>Enrolled</t>
  </si>
  <si>
    <t>Apps</t>
  </si>
  <si>
    <t>American Indian/Alaskan Native</t>
  </si>
  <si>
    <t>Native Hawaiian/Pacific Islander</t>
  </si>
  <si>
    <t>White</t>
  </si>
  <si>
    <t>Two or more races</t>
  </si>
  <si>
    <t>Residency</t>
  </si>
  <si>
    <t>Unknown/Not Indicated</t>
  </si>
  <si>
    <t>Transfers</t>
  </si>
  <si>
    <t>Black or African American</t>
  </si>
  <si>
    <t>TOTAL ENROLLMENT</t>
  </si>
  <si>
    <t>Total headcount</t>
  </si>
  <si>
    <t>Continuing student headcount</t>
  </si>
  <si>
    <t>Non-U.S. resident headcount</t>
  </si>
  <si>
    <t>Sophomore</t>
  </si>
  <si>
    <t>Junior</t>
  </si>
  <si>
    <t>Senior</t>
  </si>
  <si>
    <t>Post-baccalaureate</t>
  </si>
  <si>
    <t>Non-Matric</t>
  </si>
  <si>
    <t>Grad Non-Matric</t>
  </si>
  <si>
    <t>Graduate</t>
  </si>
  <si>
    <t>Headcount</t>
  </si>
  <si>
    <t>Total FTE</t>
  </si>
  <si>
    <t>Professional</t>
  </si>
  <si>
    <t>AUT 2016</t>
  </si>
  <si>
    <t>Not Classified</t>
  </si>
  <si>
    <t xml:space="preserve">Applications by ethnicity or residency may not sum to the total applications received due to applicants submitting more than one application.    </t>
  </si>
  <si>
    <t>AUT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</si>
</sst>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9275B"/>
        <bgColor indexed="64"/>
      </patternFill>
    </fill>
    <fill>
      <patternFill patternType="solid">
        <fgColor rgb="FFA4895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2" xfId="0" applyFont="1" applyFill="1" applyBorder="1"/>
    <xf numFmtId="3" fontId="3" fillId="0" borderId="2" xfId="0" applyNumberFormat="1" applyFont="1" applyBorder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3" fillId="0" borderId="1" xfId="1" applyFont="1" applyFill="1" applyBorder="1"/>
    <xf numFmtId="0" fontId="4" fillId="0" borderId="2" xfId="1" applyFont="1" applyBorder="1"/>
    <xf numFmtId="0" fontId="3" fillId="0" borderId="2" xfId="1" applyFont="1" applyBorder="1"/>
    <xf numFmtId="0" fontId="3" fillId="0" borderId="3" xfId="1" applyFont="1" applyFill="1" applyBorder="1"/>
    <xf numFmtId="0" fontId="3" fillId="0" borderId="1" xfId="1" applyFont="1" applyBorder="1"/>
    <xf numFmtId="0" fontId="3" fillId="0" borderId="2" xfId="1" applyFont="1" applyFill="1" applyBorder="1"/>
    <xf numFmtId="0" fontId="4" fillId="2" borderId="8" xfId="1" applyFont="1" applyFill="1" applyBorder="1"/>
    <xf numFmtId="0" fontId="3" fillId="2" borderId="10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7" xfId="1" applyFont="1" applyFill="1" applyBorder="1"/>
    <xf numFmtId="0" fontId="3" fillId="2" borderId="9" xfId="1" applyFont="1" applyFill="1" applyBorder="1"/>
    <xf numFmtId="0" fontId="4" fillId="0" borderId="6" xfId="1" applyFont="1" applyBorder="1"/>
    <xf numFmtId="0" fontId="3" fillId="0" borderId="6" xfId="1" applyFont="1" applyBorder="1"/>
    <xf numFmtId="0" fontId="4" fillId="0" borderId="0" xfId="1" applyFont="1" applyBorder="1"/>
    <xf numFmtId="0" fontId="3" fillId="0" borderId="0" xfId="1" applyFont="1" applyBorder="1"/>
    <xf numFmtId="9" fontId="3" fillId="0" borderId="0" xfId="1" applyNumberFormat="1" applyFont="1" applyBorder="1"/>
    <xf numFmtId="0" fontId="3" fillId="0" borderId="6" xfId="1" applyFont="1" applyFill="1" applyBorder="1"/>
    <xf numFmtId="0" fontId="4" fillId="2" borderId="3" xfId="1" applyFont="1" applyFill="1" applyBorder="1"/>
    <xf numFmtId="0" fontId="7" fillId="0" borderId="0" xfId="0" applyFont="1"/>
    <xf numFmtId="0" fontId="4" fillId="2" borderId="4" xfId="1" applyFont="1" applyFill="1" applyBorder="1"/>
    <xf numFmtId="0" fontId="3" fillId="0" borderId="0" xfId="1" applyFont="1"/>
    <xf numFmtId="0" fontId="3" fillId="0" borderId="0" xfId="1" applyFont="1" applyFill="1"/>
    <xf numFmtId="3" fontId="3" fillId="0" borderId="2" xfId="1" applyNumberFormat="1" applyFont="1" applyBorder="1"/>
    <xf numFmtId="0" fontId="6" fillId="2" borderId="9" xfId="1" applyFont="1" applyFill="1" applyBorder="1"/>
    <xf numFmtId="0" fontId="6" fillId="2" borderId="0" xfId="1" applyFont="1" applyFill="1" applyBorder="1"/>
    <xf numFmtId="3" fontId="3" fillId="2" borderId="0" xfId="1" applyNumberFormat="1" applyFont="1" applyFill="1" applyBorder="1"/>
    <xf numFmtId="0" fontId="6" fillId="2" borderId="10" xfId="1" applyFont="1" applyFill="1" applyBorder="1"/>
    <xf numFmtId="0" fontId="6" fillId="2" borderId="0" xfId="1" applyFont="1" applyFill="1"/>
    <xf numFmtId="0" fontId="3" fillId="0" borderId="2" xfId="0" applyNumberFormat="1" applyFont="1" applyBorder="1"/>
    <xf numFmtId="0" fontId="6" fillId="2" borderId="11" xfId="1" applyFont="1" applyFill="1" applyBorder="1"/>
    <xf numFmtId="164" fontId="3" fillId="0" borderId="2" xfId="3" applyNumberFormat="1" applyFont="1" applyBorder="1"/>
    <xf numFmtId="9" fontId="3" fillId="0" borderId="2" xfId="1" applyNumberFormat="1" applyFont="1" applyFill="1" applyBorder="1" applyAlignment="1">
      <alignment horizontal="right"/>
    </xf>
    <xf numFmtId="0" fontId="10" fillId="3" borderId="0" xfId="0" applyFont="1" applyFill="1" applyBorder="1"/>
    <xf numFmtId="0" fontId="10" fillId="4" borderId="0" xfId="0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6" fillId="0" borderId="2" xfId="0" applyFont="1" applyBorder="1"/>
    <xf numFmtId="0" fontId="11" fillId="0" borderId="2" xfId="0" applyFont="1" applyBorder="1"/>
    <xf numFmtId="0" fontId="3" fillId="0" borderId="6" xfId="0" applyFont="1" applyFill="1" applyBorder="1"/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2" borderId="4" xfId="0" applyFont="1" applyFill="1" applyBorder="1"/>
    <xf numFmtId="0" fontId="6" fillId="2" borderId="12" xfId="0" applyFont="1" applyFill="1" applyBorder="1"/>
    <xf numFmtId="0" fontId="3" fillId="2" borderId="12" xfId="0" applyFont="1" applyFill="1" applyBorder="1"/>
    <xf numFmtId="0" fontId="3" fillId="2" borderId="0" xfId="0" applyFont="1" applyFill="1" applyBorder="1"/>
    <xf numFmtId="0" fontId="6" fillId="2" borderId="5" xfId="0" applyFont="1" applyFill="1" applyBorder="1"/>
    <xf numFmtId="0" fontId="3" fillId="2" borderId="4" xfId="0" applyFont="1" applyFill="1" applyBorder="1"/>
    <xf numFmtId="0" fontId="4" fillId="0" borderId="6" xfId="0" applyFont="1" applyBorder="1"/>
    <xf numFmtId="3" fontId="3" fillId="0" borderId="6" xfId="0" applyNumberFormat="1" applyFont="1" applyFill="1" applyBorder="1"/>
    <xf numFmtId="0" fontId="4" fillId="0" borderId="2" xfId="0" applyFont="1" applyFill="1" applyBorder="1"/>
    <xf numFmtId="0" fontId="3" fillId="2" borderId="13" xfId="0" applyFont="1" applyFill="1" applyBorder="1"/>
    <xf numFmtId="3" fontId="3" fillId="0" borderId="6" xfId="0" applyNumberFormat="1" applyFont="1" applyBorder="1"/>
    <xf numFmtId="3" fontId="3" fillId="0" borderId="2" xfId="0" applyNumberFormat="1" applyFont="1" applyFill="1" applyBorder="1"/>
    <xf numFmtId="0" fontId="4" fillId="2" borderId="3" xfId="0" applyFont="1" applyFill="1" applyBorder="1"/>
    <xf numFmtId="3" fontId="6" fillId="2" borderId="0" xfId="0" applyNumberFormat="1" applyFont="1" applyFill="1"/>
    <xf numFmtId="0" fontId="3" fillId="0" borderId="4" xfId="0" applyFont="1" applyFill="1" applyBorder="1"/>
    <xf numFmtId="165" fontId="3" fillId="0" borderId="6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9" fontId="3" fillId="0" borderId="13" xfId="1" applyNumberFormat="1" applyFont="1" applyFill="1" applyBorder="1" applyAlignment="1">
      <alignment horizontal="right"/>
    </xf>
    <xf numFmtId="9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/>
    <xf numFmtId="0" fontId="12" fillId="0" borderId="0" xfId="1" applyFont="1" applyFill="1" applyBorder="1"/>
    <xf numFmtId="0" fontId="3" fillId="2" borderId="14" xfId="0" applyFont="1" applyFill="1" applyBorder="1"/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/>
    <cellStyle name="Normal 3" xfId="2"/>
    <cellStyle name="Normal 4" xfId="4"/>
  </cellStyles>
  <dxfs count="11">
    <dxf>
      <font>
        <color theme="0"/>
      </font>
      <fill>
        <patternFill>
          <bgColor rgb="FFA48957"/>
        </patternFill>
      </fill>
      <border>
        <horizontal style="thin">
          <color rgb="FFA48957"/>
        </horizontal>
      </border>
    </dxf>
    <dxf>
      <font>
        <b/>
        <color theme="0"/>
      </font>
      <fill>
        <patternFill>
          <bgColor rgb="FFA48957"/>
        </patternFill>
      </fill>
      <border>
        <top/>
        <bottom/>
        <vertical/>
        <horizontal style="thin">
          <color rgb="FFA48957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7" tint="0.79998168889431442"/>
          <bgColor theme="7" tint="0.79998168889431442"/>
        </patternFill>
      </fill>
      <border>
        <top style="thin">
          <color theme="7" tint="0.39997558519241921"/>
        </top>
        <bottom style="thin">
          <color theme="7" tint="0.39997558519241921"/>
        </bottom>
      </border>
    </dxf>
    <dxf>
      <border>
        <left style="thin">
          <color theme="0"/>
        </left>
        <right style="thin">
          <color theme="0"/>
        </right>
        <top style="thin">
          <color theme="0"/>
        </top>
      </border>
    </dxf>
    <dxf>
      <font>
        <b/>
        <color theme="1"/>
      </font>
      <border>
        <bottom style="thin">
          <color theme="7" tint="0.79998168889431442"/>
        </bottom>
      </border>
    </dxf>
    <dxf>
      <border>
        <left style="thin">
          <color theme="7" tint="0.79998168889431442"/>
        </left>
        <right style="thin">
          <color theme="7" tint="0.79998168889431442"/>
        </right>
      </border>
    </dxf>
    <dxf>
      <fill>
        <patternFill patternType="solid">
          <fgColor theme="7" tint="0.39997558519241921"/>
          <bgColor theme="7" tint="0.39997558519241921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</dxf>
    <dxf>
      <font>
        <b/>
        <color theme="0"/>
      </font>
      <fill>
        <patternFill patternType="solid">
          <fgColor theme="7" tint="-0.499984740745262"/>
          <bgColor rgb="FF39275B"/>
        </patternFill>
      </fill>
      <border>
        <bottom style="thin">
          <color theme="7"/>
        </bottom>
        <vertical/>
        <horizontal style="thin">
          <color rgb="FF39275B"/>
        </horizontal>
      </border>
    </dxf>
    <dxf>
      <font>
        <color theme="1"/>
      </font>
      <fill>
        <patternFill patternType="solid">
          <fgColor theme="7" tint="0.59999389629810485"/>
          <bgColor theme="7" tint="0.59999389629810485"/>
        </patternFill>
      </fill>
      <border>
        <horizontal style="thin">
          <color theme="7" tint="0.79998168889431442"/>
        </horizontal>
      </border>
    </dxf>
  </dxfs>
  <tableStyles count="1" defaultTableStyle="TableStyleMedium9" defaultPivotStyle="PivotStyleLight16">
    <tableStyle name="PivotStyleDarkPurple_UWB" table="0" count="11">
      <tableStyleElement type="wholeTable" dxfId="10"/>
      <tableStyleElement type="headerRow" dxfId="9"/>
      <tableStyleElement type="totalRow" dxfId="8"/>
      <tableStyleElement type="secondRowStripe" dxfId="7"/>
      <tableStyleElement type="secondColumnStripe" dxfId="6"/>
      <tableStyleElement type="firstSubtotalRow" dxfId="5"/>
      <tableStyleElement type="second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A48957"/>
      <color rgb="FF39275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55" zoomScale="80" zoomScaleNormal="80" workbookViewId="0">
      <pane xSplit="1" topLeftCell="B1" activePane="topRight" state="frozen"/>
      <selection activeCell="A49" sqref="A49"/>
      <selection pane="topRight" activeCell="J60" sqref="J60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41</v>
      </c>
      <c r="D2" s="9"/>
      <c r="E2" s="9" t="s">
        <v>44</v>
      </c>
      <c r="F2" s="9" t="s">
        <v>41</v>
      </c>
      <c r="G2" s="9"/>
      <c r="H2" s="9" t="s">
        <v>44</v>
      </c>
      <c r="I2" s="9" t="s">
        <v>41</v>
      </c>
      <c r="J2" s="10"/>
      <c r="K2" s="9" t="s">
        <v>44</v>
      </c>
      <c r="L2" s="9" t="s">
        <v>41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3148</v>
      </c>
      <c r="C5" s="4">
        <v>3077</v>
      </c>
      <c r="D5" s="40">
        <f t="shared" ref="D5:D8" si="0">IF(C5&gt;0,(B5-C5)/C5,"--")</f>
        <v>2.3074423139421516E-2</v>
      </c>
      <c r="E5" s="10">
        <v>2522</v>
      </c>
      <c r="F5" s="10">
        <v>2469</v>
      </c>
      <c r="G5" s="40">
        <f t="shared" ref="G5:G6" si="1">IF(F5&gt;0,(E5-F5)/F5,"--")</f>
        <v>2.1466180639935196E-2</v>
      </c>
      <c r="H5" s="10">
        <v>812</v>
      </c>
      <c r="I5" s="10">
        <v>853</v>
      </c>
      <c r="J5" s="40">
        <f t="shared" ref="J5:J6" si="2">IF(I5&gt;0,(H5-I5)/I5,"--")</f>
        <v>-4.8065650644783117E-2</v>
      </c>
      <c r="K5" s="10">
        <v>796</v>
      </c>
      <c r="L5" s="10">
        <v>814</v>
      </c>
      <c r="M5" s="40">
        <f t="shared" ref="M5:M8" si="3">IF(L5&gt;0,(K5-L5)/L5,"--")</f>
        <v>-2.2113022113022112E-2</v>
      </c>
    </row>
    <row r="6" spans="1:13" x14ac:dyDescent="0.2">
      <c r="A6" s="10" t="s">
        <v>4</v>
      </c>
      <c r="B6" s="4">
        <v>2071</v>
      </c>
      <c r="C6" s="4">
        <v>2141</v>
      </c>
      <c r="D6" s="40">
        <f t="shared" si="0"/>
        <v>-3.2695002335357312E-2</v>
      </c>
      <c r="E6" s="10">
        <v>1232</v>
      </c>
      <c r="F6" s="10">
        <v>1388</v>
      </c>
      <c r="G6" s="40">
        <f t="shared" si="1"/>
        <v>-0.11239193083573487</v>
      </c>
      <c r="H6" s="10">
        <v>837</v>
      </c>
      <c r="I6" s="10">
        <v>921</v>
      </c>
      <c r="J6" s="40">
        <f t="shared" si="2"/>
        <v>-9.1205211726384364E-2</v>
      </c>
      <c r="K6" s="10">
        <v>815</v>
      </c>
      <c r="L6" s="10">
        <v>859</v>
      </c>
      <c r="M6" s="40">
        <f t="shared" si="3"/>
        <v>-5.1222351571594875E-2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5219</v>
      </c>
      <c r="C8" s="21">
        <f>SUM(C5:C6)</f>
        <v>5218</v>
      </c>
      <c r="D8" s="40">
        <f t="shared" si="0"/>
        <v>1.9164430816404754E-4</v>
      </c>
      <c r="E8" s="21">
        <f t="shared" ref="E8:F8" si="4">SUM(E5:E6)</f>
        <v>3754</v>
      </c>
      <c r="F8" s="21">
        <f t="shared" si="4"/>
        <v>3857</v>
      </c>
      <c r="G8" s="40">
        <f t="shared" ref="G8" si="5">IF(F8&gt;0,(E8-F8)/F8,"--")</f>
        <v>-2.6704692766398756E-2</v>
      </c>
      <c r="H8" s="21">
        <f t="shared" ref="H8:I8" si="6">SUM(H5:H6)</f>
        <v>1649</v>
      </c>
      <c r="I8" s="21">
        <f t="shared" si="6"/>
        <v>1774</v>
      </c>
      <c r="J8" s="40">
        <f t="shared" ref="J8" si="7">IF(I8&gt;0,(H8-I8)/I8,"--")</f>
        <v>-7.046223224351747E-2</v>
      </c>
      <c r="K8" s="10">
        <f>IF(ISNUMBER(K5),SUM(K5:K6),K6)</f>
        <v>1611</v>
      </c>
      <c r="L8" s="10">
        <f>IF(ISNUMBER(L5),SUM(L5:L6),L6)</f>
        <v>1673</v>
      </c>
      <c r="M8" s="40">
        <f t="shared" si="3"/>
        <v>-3.7059175134488941E-2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x14ac:dyDescent="0.2">
      <c r="A11" s="8"/>
      <c r="B11" s="9" t="s">
        <v>44</v>
      </c>
      <c r="C11" s="9" t="s">
        <v>41</v>
      </c>
      <c r="D11" s="9"/>
      <c r="E11" s="9" t="s">
        <v>44</v>
      </c>
      <c r="F11" s="9" t="s">
        <v>41</v>
      </c>
      <c r="G11" s="9"/>
      <c r="H11" s="9" t="s">
        <v>44</v>
      </c>
      <c r="I11" s="9" t="s">
        <v>41</v>
      </c>
      <c r="J11" s="10"/>
      <c r="K11" s="9" t="s">
        <v>44</v>
      </c>
      <c r="L11" s="9" t="s">
        <v>41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14</v>
      </c>
      <c r="C14" s="37">
        <v>16</v>
      </c>
      <c r="D14" s="40">
        <f>IF(C14&gt;0,(B14-C14)/C14,"--")</f>
        <v>-0.125</v>
      </c>
      <c r="E14" s="37">
        <v>7</v>
      </c>
      <c r="F14" s="37">
        <v>13</v>
      </c>
      <c r="G14" s="40">
        <f>IF(F14&gt;0,(E14-F14)/F14,"--")</f>
        <v>-0.46153846153846156</v>
      </c>
      <c r="H14" s="37">
        <v>3</v>
      </c>
      <c r="I14" s="37">
        <v>1</v>
      </c>
      <c r="J14" s="40">
        <f>IF(I14&gt;0,(H14-I14)/I14,"--")</f>
        <v>2</v>
      </c>
      <c r="K14" s="10">
        <v>2</v>
      </c>
      <c r="L14" s="10">
        <v>1</v>
      </c>
      <c r="M14" s="40">
        <f>IF(L14&gt;0,(K14-L14)/L14,"--")</f>
        <v>1</v>
      </c>
    </row>
    <row r="15" spans="1:13" x14ac:dyDescent="0.2">
      <c r="A15" s="2" t="s">
        <v>8</v>
      </c>
      <c r="B15" s="37">
        <v>1078</v>
      </c>
      <c r="C15" s="37">
        <v>1039</v>
      </c>
      <c r="D15" s="40">
        <f>IF(C15&gt;0,(B15-C15)/C15,"--")</f>
        <v>3.7536092396535131E-2</v>
      </c>
      <c r="E15" s="37">
        <v>950</v>
      </c>
      <c r="F15" s="37">
        <v>888</v>
      </c>
      <c r="G15" s="40">
        <f>IF(F15&gt;0,(E15-F15)/F15,"--")</f>
        <v>6.9819819819819814E-2</v>
      </c>
      <c r="H15" s="37">
        <v>294</v>
      </c>
      <c r="I15" s="37">
        <v>291</v>
      </c>
      <c r="J15" s="40">
        <f>IF(I15&gt;0,(H15-I15)/I15,"--")</f>
        <v>1.0309278350515464E-2</v>
      </c>
      <c r="K15" s="10">
        <v>291</v>
      </c>
      <c r="L15" s="10">
        <v>285</v>
      </c>
      <c r="M15" s="40">
        <f>IF(L15&gt;0,(K15-L15)/L15,"--")</f>
        <v>2.1052631578947368E-2</v>
      </c>
    </row>
    <row r="16" spans="1:13" x14ac:dyDescent="0.2">
      <c r="A16" s="2" t="s">
        <v>26</v>
      </c>
      <c r="B16" s="37">
        <v>286</v>
      </c>
      <c r="C16" s="37">
        <v>269</v>
      </c>
      <c r="D16" s="40">
        <f t="shared" ref="D16:D22" si="8">IF(C16&gt;0,(B16-C16)/C16,"--")</f>
        <v>6.3197026022304828E-2</v>
      </c>
      <c r="E16" s="37">
        <v>190</v>
      </c>
      <c r="F16" s="37">
        <v>177</v>
      </c>
      <c r="G16" s="40">
        <f t="shared" ref="G16:G22" si="9">IF(F16&gt;0,(E16-F16)/F16,"--")</f>
        <v>7.3446327683615822E-2</v>
      </c>
      <c r="H16" s="37">
        <v>64</v>
      </c>
      <c r="I16" s="37">
        <v>81</v>
      </c>
      <c r="J16" s="40">
        <f t="shared" ref="J16:J22" si="10">IF(I16&gt;0,(H16-I16)/I16,"--")</f>
        <v>-0.20987654320987653</v>
      </c>
      <c r="K16" s="10">
        <v>63</v>
      </c>
      <c r="L16" s="10">
        <v>78</v>
      </c>
      <c r="M16" s="40">
        <f t="shared" ref="M16:M22" si="11">IF(L16&gt;0,(K16-L16)/L16,"--")</f>
        <v>-0.19230769230769232</v>
      </c>
    </row>
    <row r="17" spans="1:13" x14ac:dyDescent="0.2">
      <c r="A17" s="3" t="s">
        <v>20</v>
      </c>
      <c r="B17" s="37">
        <v>16</v>
      </c>
      <c r="C17" s="37">
        <v>19</v>
      </c>
      <c r="D17" s="40">
        <f t="shared" si="8"/>
        <v>-0.15789473684210525</v>
      </c>
      <c r="E17" s="37">
        <v>11</v>
      </c>
      <c r="F17" s="37">
        <v>16</v>
      </c>
      <c r="G17" s="40">
        <f t="shared" si="9"/>
        <v>-0.3125</v>
      </c>
      <c r="H17" s="37">
        <v>4</v>
      </c>
      <c r="I17" s="37">
        <v>8</v>
      </c>
      <c r="J17" s="40">
        <f t="shared" si="10"/>
        <v>-0.5</v>
      </c>
      <c r="K17" s="10">
        <v>4</v>
      </c>
      <c r="L17" s="10">
        <v>8</v>
      </c>
      <c r="M17" s="40">
        <f t="shared" si="11"/>
        <v>-0.5</v>
      </c>
    </row>
    <row r="18" spans="1:13" x14ac:dyDescent="0.2">
      <c r="A18" s="3" t="s">
        <v>21</v>
      </c>
      <c r="B18" s="37">
        <v>874</v>
      </c>
      <c r="C18" s="37">
        <v>853</v>
      </c>
      <c r="D18" s="40">
        <f t="shared" si="8"/>
        <v>2.4618991793669401E-2</v>
      </c>
      <c r="E18" s="37">
        <v>727</v>
      </c>
      <c r="F18" s="37">
        <v>726</v>
      </c>
      <c r="G18" s="40">
        <f t="shared" si="9"/>
        <v>1.3774104683195593E-3</v>
      </c>
      <c r="H18" s="37">
        <v>253</v>
      </c>
      <c r="I18" s="37">
        <v>252</v>
      </c>
      <c r="J18" s="40">
        <f t="shared" si="10"/>
        <v>3.968253968253968E-3</v>
      </c>
      <c r="K18" s="10">
        <v>246</v>
      </c>
      <c r="L18" s="10">
        <v>240</v>
      </c>
      <c r="M18" s="40">
        <f t="shared" si="11"/>
        <v>2.5000000000000001E-2</v>
      </c>
    </row>
    <row r="19" spans="1:13" x14ac:dyDescent="0.2">
      <c r="A19" s="3" t="s">
        <v>22</v>
      </c>
      <c r="B19" s="37">
        <v>266</v>
      </c>
      <c r="C19" s="37">
        <v>220</v>
      </c>
      <c r="D19" s="40">
        <f t="shared" si="8"/>
        <v>0.20909090909090908</v>
      </c>
      <c r="E19" s="37">
        <v>223</v>
      </c>
      <c r="F19" s="37">
        <v>174</v>
      </c>
      <c r="G19" s="40">
        <f t="shared" si="9"/>
        <v>0.28160919540229884</v>
      </c>
      <c r="H19" s="37">
        <v>72</v>
      </c>
      <c r="I19" s="37">
        <v>58</v>
      </c>
      <c r="J19" s="40">
        <f t="shared" si="10"/>
        <v>0.2413793103448276</v>
      </c>
      <c r="K19" s="10">
        <v>72</v>
      </c>
      <c r="L19" s="10">
        <v>53</v>
      </c>
      <c r="M19" s="40">
        <f t="shared" si="11"/>
        <v>0.35849056603773582</v>
      </c>
    </row>
    <row r="20" spans="1:13" x14ac:dyDescent="0.2">
      <c r="A20" s="3" t="s">
        <v>9</v>
      </c>
      <c r="B20" s="10">
        <v>411</v>
      </c>
      <c r="C20" s="10">
        <v>402</v>
      </c>
      <c r="D20" s="40">
        <f t="shared" si="8"/>
        <v>2.2388059701492536E-2</v>
      </c>
      <c r="E20" s="10">
        <v>299</v>
      </c>
      <c r="F20" s="10">
        <v>299</v>
      </c>
      <c r="G20" s="40">
        <f t="shared" si="9"/>
        <v>0</v>
      </c>
      <c r="H20" s="10">
        <v>97</v>
      </c>
      <c r="I20" s="10">
        <v>110</v>
      </c>
      <c r="J20" s="40">
        <f t="shared" si="10"/>
        <v>-0.11818181818181818</v>
      </c>
      <c r="K20" s="10">
        <v>94</v>
      </c>
      <c r="L20" s="10">
        <v>106</v>
      </c>
      <c r="M20" s="40">
        <f t="shared" si="11"/>
        <v>-0.11320754716981132</v>
      </c>
    </row>
    <row r="21" spans="1:13" x14ac:dyDescent="0.2">
      <c r="A21" s="3" t="s">
        <v>10</v>
      </c>
      <c r="B21" s="37">
        <v>189</v>
      </c>
      <c r="C21" s="37">
        <v>224</v>
      </c>
      <c r="D21" s="40">
        <f t="shared" si="8"/>
        <v>-0.15625</v>
      </c>
      <c r="E21" s="37">
        <v>106</v>
      </c>
      <c r="F21" s="37">
        <v>152</v>
      </c>
      <c r="G21" s="40">
        <f t="shared" si="9"/>
        <v>-0.30263157894736842</v>
      </c>
      <c r="H21" s="37">
        <v>22</v>
      </c>
      <c r="I21" s="37">
        <v>43</v>
      </c>
      <c r="J21" s="40">
        <f t="shared" si="10"/>
        <v>-0.48837209302325579</v>
      </c>
      <c r="K21" s="10">
        <v>21</v>
      </c>
      <c r="L21" s="10">
        <v>34</v>
      </c>
      <c r="M21" s="40">
        <f t="shared" si="11"/>
        <v>-0.38235294117647056</v>
      </c>
    </row>
    <row r="22" spans="1:13" x14ac:dyDescent="0.2">
      <c r="A22" s="3" t="s">
        <v>24</v>
      </c>
      <c r="B22" s="37">
        <v>14</v>
      </c>
      <c r="C22" s="37">
        <v>35</v>
      </c>
      <c r="D22" s="40">
        <f t="shared" si="8"/>
        <v>-0.6</v>
      </c>
      <c r="E22" s="37">
        <v>9</v>
      </c>
      <c r="F22" s="37">
        <v>24</v>
      </c>
      <c r="G22" s="40">
        <f t="shared" si="9"/>
        <v>-0.625</v>
      </c>
      <c r="H22" s="37">
        <v>3</v>
      </c>
      <c r="I22" s="37">
        <v>9</v>
      </c>
      <c r="J22" s="40">
        <f t="shared" si="10"/>
        <v>-0.66666666666666663</v>
      </c>
      <c r="K22" s="10">
        <v>3</v>
      </c>
      <c r="L22" s="10">
        <v>9</v>
      </c>
      <c r="M22" s="40">
        <f t="shared" si="11"/>
        <v>-0.66666666666666663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1674</v>
      </c>
      <c r="C24" s="31">
        <v>1607</v>
      </c>
      <c r="D24" s="40">
        <f t="shared" ref="D24:D25" si="12">IF(C24&gt;0,(B24-C24)/C24,"--")</f>
        <v>4.1692594897324207E-2</v>
      </c>
      <c r="E24" s="10">
        <v>1375</v>
      </c>
      <c r="F24" s="10">
        <v>1294</v>
      </c>
      <c r="G24" s="40">
        <f t="shared" ref="G24:G25" si="13">IF(F24&gt;0,(E24-F24)/F24,"--")</f>
        <v>6.2596599690880994E-2</v>
      </c>
      <c r="H24" s="10">
        <v>403</v>
      </c>
      <c r="I24" s="10">
        <v>401</v>
      </c>
      <c r="J24" s="40">
        <f t="shared" ref="J24:J25" si="14">IF(I24&gt;0,(H24-I24)/I24,"--")</f>
        <v>4.9875311720698253E-3</v>
      </c>
      <c r="K24" s="10">
        <v>390</v>
      </c>
      <c r="L24" s="10">
        <v>384</v>
      </c>
      <c r="M24" s="40">
        <f t="shared" ref="M24:M25" si="15">IF(L24&gt;0,(K24-L24)/L24,"--")</f>
        <v>1.5625E-2</v>
      </c>
    </row>
    <row r="25" spans="1:13" x14ac:dyDescent="0.2">
      <c r="A25" s="13" t="s">
        <v>11</v>
      </c>
      <c r="B25" s="31">
        <v>1474</v>
      </c>
      <c r="C25" s="31">
        <v>1470</v>
      </c>
      <c r="D25" s="40">
        <f t="shared" si="12"/>
        <v>2.7210884353741495E-3</v>
      </c>
      <c r="E25" s="10">
        <v>1147</v>
      </c>
      <c r="F25" s="10">
        <v>1175</v>
      </c>
      <c r="G25" s="40">
        <f t="shared" si="13"/>
        <v>-2.3829787234042554E-2</v>
      </c>
      <c r="H25" s="10">
        <v>409</v>
      </c>
      <c r="I25" s="10">
        <v>452</v>
      </c>
      <c r="J25" s="40">
        <f t="shared" si="14"/>
        <v>-9.5132743362831854E-2</v>
      </c>
      <c r="K25" s="10">
        <v>406</v>
      </c>
      <c r="L25" s="10">
        <v>430</v>
      </c>
      <c r="M25" s="40">
        <f t="shared" si="15"/>
        <v>-5.5813953488372092E-2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2658</v>
      </c>
      <c r="C27" s="31">
        <v>2550</v>
      </c>
      <c r="D27" s="40">
        <f t="shared" ref="D27:D29" si="16">IF(C27&gt;0,(B27-C27)/C27,"--")</f>
        <v>4.2352941176470586E-2</v>
      </c>
      <c r="E27" s="31">
        <v>2198</v>
      </c>
      <c r="F27" s="31">
        <v>2117</v>
      </c>
      <c r="G27" s="40">
        <f t="shared" ref="G27:G29" si="17">IF(F27&gt;0,(E27-F27)/F27,"--")</f>
        <v>3.8261691072272085E-2</v>
      </c>
      <c r="H27" s="10">
        <v>763</v>
      </c>
      <c r="I27" s="10">
        <v>782</v>
      </c>
      <c r="J27" s="40">
        <f t="shared" ref="J27:J29" si="18">IF(I27&gt;0,(H27-I27)/I27,"--")</f>
        <v>-2.4296675191815855E-2</v>
      </c>
      <c r="K27" s="10">
        <v>751</v>
      </c>
      <c r="L27" s="10">
        <v>755</v>
      </c>
      <c r="M27" s="40">
        <f t="shared" ref="M27:M29" si="19">IF(L27&gt;0,(K27-L27)/L27,"--")</f>
        <v>-5.2980132450331126E-3</v>
      </c>
    </row>
    <row r="28" spans="1:13" x14ac:dyDescent="0.2">
      <c r="A28" s="13" t="s">
        <v>15</v>
      </c>
      <c r="B28" s="10">
        <v>301</v>
      </c>
      <c r="C28" s="10">
        <v>303</v>
      </c>
      <c r="D28" s="40">
        <f t="shared" si="16"/>
        <v>-6.6006600660066007E-3</v>
      </c>
      <c r="E28" s="10">
        <v>218</v>
      </c>
      <c r="F28" s="10">
        <v>200</v>
      </c>
      <c r="G28" s="40">
        <f t="shared" si="17"/>
        <v>0.09</v>
      </c>
      <c r="H28" s="10">
        <v>27</v>
      </c>
      <c r="I28" s="10">
        <v>28</v>
      </c>
      <c r="J28" s="40">
        <f t="shared" si="18"/>
        <v>-3.5714285714285712E-2</v>
      </c>
      <c r="K28" s="10">
        <v>24</v>
      </c>
      <c r="L28" s="10">
        <v>25</v>
      </c>
      <c r="M28" s="40">
        <f t="shared" si="19"/>
        <v>-0.04</v>
      </c>
    </row>
    <row r="29" spans="1:13" x14ac:dyDescent="0.2">
      <c r="A29" s="13" t="s">
        <v>10</v>
      </c>
      <c r="B29" s="10">
        <v>189</v>
      </c>
      <c r="C29" s="10">
        <v>224</v>
      </c>
      <c r="D29" s="40">
        <f t="shared" si="16"/>
        <v>-0.15625</v>
      </c>
      <c r="E29" s="10">
        <v>106</v>
      </c>
      <c r="F29" s="10">
        <v>152</v>
      </c>
      <c r="G29" s="40">
        <f t="shared" si="17"/>
        <v>-0.30263157894736842</v>
      </c>
      <c r="H29" s="10">
        <v>22</v>
      </c>
      <c r="I29" s="10">
        <v>43</v>
      </c>
      <c r="J29" s="40">
        <f t="shared" si="18"/>
        <v>-0.48837209302325579</v>
      </c>
      <c r="K29" s="10">
        <v>21</v>
      </c>
      <c r="L29" s="10">
        <v>34</v>
      </c>
      <c r="M29" s="40">
        <f t="shared" si="19"/>
        <v>-0.38235294117647056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x14ac:dyDescent="0.2">
      <c r="A32" s="8"/>
      <c r="B32" s="9" t="s">
        <v>44</v>
      </c>
      <c r="C32" s="9" t="s">
        <v>41</v>
      </c>
      <c r="D32" s="9"/>
      <c r="E32" s="9" t="s">
        <v>44</v>
      </c>
      <c r="F32" s="9" t="s">
        <v>41</v>
      </c>
      <c r="G32" s="9"/>
      <c r="H32" s="9" t="s">
        <v>44</v>
      </c>
      <c r="I32" s="9" t="s">
        <v>41</v>
      </c>
      <c r="J32" s="10"/>
      <c r="K32" s="9" t="s">
        <v>44</v>
      </c>
      <c r="L32" s="9" t="s">
        <v>41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8</v>
      </c>
      <c r="C35" s="37">
        <v>10</v>
      </c>
      <c r="D35" s="40">
        <f>IF(C35&gt;0,(B35-C35)/C35,"--")</f>
        <v>-0.2</v>
      </c>
      <c r="E35" s="37">
        <v>6</v>
      </c>
      <c r="F35" s="37">
        <v>7</v>
      </c>
      <c r="G35" s="40">
        <f>IF(F35&gt;0,(E35-F35)/F35,"--")</f>
        <v>-0.14285714285714285</v>
      </c>
      <c r="H35" s="37">
        <v>6</v>
      </c>
      <c r="I35" s="37">
        <v>5</v>
      </c>
      <c r="J35" s="40">
        <f>IF(I35&gt;0,(H35-I35)/I35,"--")</f>
        <v>0.2</v>
      </c>
      <c r="K35" s="10">
        <v>5</v>
      </c>
      <c r="L35" s="10">
        <v>4</v>
      </c>
      <c r="M35" s="40">
        <f>IF(L35&gt;0,(K35-L35)/L35,"--")</f>
        <v>0.25</v>
      </c>
    </row>
    <row r="36" spans="1:13" x14ac:dyDescent="0.2">
      <c r="A36" s="2" t="s">
        <v>8</v>
      </c>
      <c r="B36" s="37">
        <v>406</v>
      </c>
      <c r="C36" s="37">
        <v>414</v>
      </c>
      <c r="D36" s="40">
        <f>IF(C36&gt;0,(B36-C36)/C36,"--")</f>
        <v>-1.932367149758454E-2</v>
      </c>
      <c r="E36" s="37">
        <v>233</v>
      </c>
      <c r="F36" s="37">
        <v>266</v>
      </c>
      <c r="G36" s="40">
        <f>IF(F36&gt;0,(E36-F36)/F36,"--")</f>
        <v>-0.12406015037593984</v>
      </c>
      <c r="H36" s="37">
        <v>154</v>
      </c>
      <c r="I36" s="37">
        <v>180</v>
      </c>
      <c r="J36" s="40">
        <f>IF(I36&gt;0,(H36-I36)/I36,"--")</f>
        <v>-0.14444444444444443</v>
      </c>
      <c r="K36" s="10">
        <v>148</v>
      </c>
      <c r="L36" s="10">
        <v>168</v>
      </c>
      <c r="M36" s="40">
        <f>IF(L36&gt;0,(K36-L36)/L36,"--")</f>
        <v>-0.11904761904761904</v>
      </c>
    </row>
    <row r="37" spans="1:13" x14ac:dyDescent="0.2">
      <c r="A37" s="2" t="s">
        <v>26</v>
      </c>
      <c r="B37" s="37">
        <v>141</v>
      </c>
      <c r="C37" s="37">
        <v>139</v>
      </c>
      <c r="D37" s="40">
        <f t="shared" ref="D37:D43" si="20">IF(C37&gt;0,(B37-C37)/C37,"--")</f>
        <v>1.4388489208633094E-2</v>
      </c>
      <c r="E37" s="37">
        <v>56</v>
      </c>
      <c r="F37" s="37">
        <v>70</v>
      </c>
      <c r="G37" s="40">
        <f t="shared" ref="G37:G43" si="21">IF(F37&gt;0,(E37-F37)/F37,"--")</f>
        <v>-0.2</v>
      </c>
      <c r="H37" s="37">
        <v>44</v>
      </c>
      <c r="I37" s="37">
        <v>44</v>
      </c>
      <c r="J37" s="40">
        <f t="shared" ref="J37:J43" si="22">IF(I37&gt;0,(H37-I37)/I37,"--")</f>
        <v>0</v>
      </c>
      <c r="K37" s="10">
        <v>44</v>
      </c>
      <c r="L37" s="10">
        <v>44</v>
      </c>
      <c r="M37" s="40">
        <f t="shared" ref="M37:M50" si="23">IF(L37&gt;0,(K37-L37)/L37,"--")</f>
        <v>0</v>
      </c>
    </row>
    <row r="38" spans="1:13" x14ac:dyDescent="0.2">
      <c r="A38" s="3" t="s">
        <v>20</v>
      </c>
      <c r="B38" s="37">
        <v>8</v>
      </c>
      <c r="C38" s="37">
        <v>13</v>
      </c>
      <c r="D38" s="40">
        <f t="shared" si="20"/>
        <v>-0.38461538461538464</v>
      </c>
      <c r="E38" s="37">
        <v>4</v>
      </c>
      <c r="F38" s="37">
        <v>6</v>
      </c>
      <c r="G38" s="40">
        <f t="shared" si="21"/>
        <v>-0.33333333333333331</v>
      </c>
      <c r="H38" s="37">
        <v>4</v>
      </c>
      <c r="I38" s="37">
        <v>5</v>
      </c>
      <c r="J38" s="40">
        <f t="shared" si="22"/>
        <v>-0.2</v>
      </c>
      <c r="K38" s="13">
        <v>3</v>
      </c>
      <c r="L38" s="13">
        <v>5</v>
      </c>
      <c r="M38" s="40">
        <f t="shared" si="23"/>
        <v>-0.4</v>
      </c>
    </row>
    <row r="39" spans="1:13" x14ac:dyDescent="0.2">
      <c r="A39" s="3" t="s">
        <v>21</v>
      </c>
      <c r="B39" s="37">
        <v>827</v>
      </c>
      <c r="C39" s="37">
        <v>813</v>
      </c>
      <c r="D39" s="40">
        <f t="shared" si="20"/>
        <v>1.7220172201722016E-2</v>
      </c>
      <c r="E39" s="37">
        <v>536</v>
      </c>
      <c r="F39" s="37">
        <v>562</v>
      </c>
      <c r="G39" s="40">
        <f t="shared" si="21"/>
        <v>-4.6263345195729534E-2</v>
      </c>
      <c r="H39" s="37">
        <v>402</v>
      </c>
      <c r="I39" s="37">
        <v>385</v>
      </c>
      <c r="J39" s="40">
        <f t="shared" si="22"/>
        <v>4.4155844155844157E-2</v>
      </c>
      <c r="K39" s="10">
        <v>391</v>
      </c>
      <c r="L39" s="10">
        <v>362</v>
      </c>
      <c r="M39" s="40">
        <f t="shared" si="23"/>
        <v>8.0110497237569064E-2</v>
      </c>
    </row>
    <row r="40" spans="1:13" x14ac:dyDescent="0.2">
      <c r="A40" s="3" t="s">
        <v>22</v>
      </c>
      <c r="B40" s="37">
        <v>83</v>
      </c>
      <c r="C40" s="37">
        <v>120</v>
      </c>
      <c r="D40" s="40">
        <f t="shared" si="20"/>
        <v>-0.30833333333333335</v>
      </c>
      <c r="E40" s="37">
        <v>47</v>
      </c>
      <c r="F40" s="37">
        <v>81</v>
      </c>
      <c r="G40" s="40">
        <f t="shared" si="21"/>
        <v>-0.41975308641975306</v>
      </c>
      <c r="H40" s="37">
        <v>35</v>
      </c>
      <c r="I40" s="37">
        <v>61</v>
      </c>
      <c r="J40" s="40">
        <f t="shared" si="22"/>
        <v>-0.42622950819672129</v>
      </c>
      <c r="K40" s="10">
        <v>35</v>
      </c>
      <c r="L40" s="10">
        <v>55</v>
      </c>
      <c r="M40" s="40">
        <f t="shared" si="23"/>
        <v>-0.36363636363636365</v>
      </c>
    </row>
    <row r="41" spans="1:13" x14ac:dyDescent="0.2">
      <c r="A41" s="3" t="s">
        <v>9</v>
      </c>
      <c r="B41" s="10">
        <v>163</v>
      </c>
      <c r="C41" s="10">
        <v>149</v>
      </c>
      <c r="D41" s="40">
        <f t="shared" si="20"/>
        <v>9.3959731543624164E-2</v>
      </c>
      <c r="E41" s="10">
        <v>94</v>
      </c>
      <c r="F41" s="10">
        <v>84</v>
      </c>
      <c r="G41" s="40">
        <f t="shared" si="21"/>
        <v>0.11904761904761904</v>
      </c>
      <c r="H41" s="10">
        <v>71</v>
      </c>
      <c r="I41" s="10">
        <v>57</v>
      </c>
      <c r="J41" s="40">
        <f t="shared" si="22"/>
        <v>0.24561403508771928</v>
      </c>
      <c r="K41" s="10">
        <v>69</v>
      </c>
      <c r="L41" s="10">
        <v>56</v>
      </c>
      <c r="M41" s="40">
        <f t="shared" si="23"/>
        <v>0.23214285714285715</v>
      </c>
    </row>
    <row r="42" spans="1:13" x14ac:dyDescent="0.2">
      <c r="A42" s="3" t="s">
        <v>10</v>
      </c>
      <c r="B42" s="37">
        <v>415</v>
      </c>
      <c r="C42" s="37">
        <v>446</v>
      </c>
      <c r="D42" s="40">
        <f t="shared" si="20"/>
        <v>-6.9506726457399109E-2</v>
      </c>
      <c r="E42" s="10">
        <v>248</v>
      </c>
      <c r="F42" s="10">
        <v>293</v>
      </c>
      <c r="G42" s="40">
        <f t="shared" si="21"/>
        <v>-0.15358361774744028</v>
      </c>
      <c r="H42" s="10">
        <v>116</v>
      </c>
      <c r="I42" s="10">
        <v>173</v>
      </c>
      <c r="J42" s="40">
        <f t="shared" si="22"/>
        <v>-0.32947976878612717</v>
      </c>
      <c r="K42" s="10">
        <v>115</v>
      </c>
      <c r="L42" s="10">
        <v>155</v>
      </c>
      <c r="M42" s="40">
        <f t="shared" si="23"/>
        <v>-0.25806451612903225</v>
      </c>
    </row>
    <row r="43" spans="1:13" x14ac:dyDescent="0.2">
      <c r="A43" s="3" t="s">
        <v>24</v>
      </c>
      <c r="B43" s="37">
        <v>20</v>
      </c>
      <c r="C43" s="37">
        <v>37</v>
      </c>
      <c r="D43" s="40">
        <f t="shared" si="20"/>
        <v>-0.45945945945945948</v>
      </c>
      <c r="E43" s="10">
        <v>8</v>
      </c>
      <c r="F43" s="10">
        <v>19</v>
      </c>
      <c r="G43" s="40">
        <f t="shared" si="21"/>
        <v>-0.57894736842105265</v>
      </c>
      <c r="H43" s="10">
        <v>5</v>
      </c>
      <c r="I43" s="10">
        <v>11</v>
      </c>
      <c r="J43" s="40">
        <f t="shared" si="22"/>
        <v>-0.54545454545454541</v>
      </c>
      <c r="K43" s="10">
        <v>5</v>
      </c>
      <c r="L43" s="10">
        <v>10</v>
      </c>
      <c r="M43" s="40">
        <f t="shared" si="23"/>
        <v>-0.5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983</v>
      </c>
      <c r="C45" s="37">
        <v>1028</v>
      </c>
      <c r="D45" s="40">
        <f t="shared" ref="D45:D46" si="24">IF(C45&gt;0,(B45-C45)/C45,"--")</f>
        <v>-4.3774319066147857E-2</v>
      </c>
      <c r="E45" s="10">
        <v>659</v>
      </c>
      <c r="F45" s="10">
        <v>724</v>
      </c>
      <c r="G45" s="40">
        <f t="shared" ref="G45:G46" si="25">IF(F45&gt;0,(E45-F45)/F45,"--")</f>
        <v>-8.9779005524861885E-2</v>
      </c>
      <c r="H45" s="10">
        <v>453</v>
      </c>
      <c r="I45" s="10">
        <v>479</v>
      </c>
      <c r="J45" s="40">
        <f t="shared" ref="J45:J46" si="26">IF(I45&gt;0,(H45-I45)/I45,"--")</f>
        <v>-5.4279749478079335E-2</v>
      </c>
      <c r="K45" s="10">
        <v>442</v>
      </c>
      <c r="L45" s="10">
        <v>453</v>
      </c>
      <c r="M45" s="40">
        <f t="shared" si="23"/>
        <v>-2.4282560706401765E-2</v>
      </c>
    </row>
    <row r="46" spans="1:13" x14ac:dyDescent="0.2">
      <c r="A46" s="13" t="s">
        <v>11</v>
      </c>
      <c r="B46" s="37">
        <v>1088</v>
      </c>
      <c r="C46" s="37">
        <v>1113</v>
      </c>
      <c r="D46" s="40">
        <f t="shared" si="24"/>
        <v>-2.2461814914645103E-2</v>
      </c>
      <c r="E46" s="10">
        <v>573</v>
      </c>
      <c r="F46" s="10">
        <v>664</v>
      </c>
      <c r="G46" s="40">
        <f t="shared" si="25"/>
        <v>-0.13704819277108435</v>
      </c>
      <c r="H46" s="10">
        <v>384</v>
      </c>
      <c r="I46" s="10">
        <v>442</v>
      </c>
      <c r="J46" s="40">
        <f t="shared" si="26"/>
        <v>-0.13122171945701358</v>
      </c>
      <c r="K46" s="10">
        <v>373</v>
      </c>
      <c r="L46" s="10">
        <v>406</v>
      </c>
      <c r="M46" s="40">
        <f t="shared" si="23"/>
        <v>-8.1280788177339899E-2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1464</v>
      </c>
      <c r="C48" s="31">
        <v>1513</v>
      </c>
      <c r="D48" s="40">
        <f t="shared" ref="D48:D50" si="27">IF(C48&gt;0,(B48-C48)/C48,"--")</f>
        <v>-3.238598810310641E-2</v>
      </c>
      <c r="E48" s="10">
        <v>903</v>
      </c>
      <c r="F48" s="10">
        <v>997</v>
      </c>
      <c r="G48" s="40">
        <f t="shared" ref="G48:G50" si="28">IF(F48&gt;0,(E48-F48)/F48,"--")</f>
        <v>-9.4282848545636913E-2</v>
      </c>
      <c r="H48" s="10">
        <v>683</v>
      </c>
      <c r="I48" s="10">
        <v>703</v>
      </c>
      <c r="J48" s="40">
        <f t="shared" ref="J48:J50" si="29">IF(I48&gt;0,(H48-I48)/I48,"--")</f>
        <v>-2.8449502133712661E-2</v>
      </c>
      <c r="K48" s="10">
        <v>669</v>
      </c>
      <c r="L48" s="10">
        <v>663</v>
      </c>
      <c r="M48" s="40">
        <f t="shared" si="23"/>
        <v>9.0497737556561094E-3</v>
      </c>
    </row>
    <row r="49" spans="1:13" x14ac:dyDescent="0.2">
      <c r="A49" s="13" t="s">
        <v>15</v>
      </c>
      <c r="B49" s="10">
        <v>192</v>
      </c>
      <c r="C49" s="10">
        <v>182</v>
      </c>
      <c r="D49" s="40">
        <f t="shared" si="27"/>
        <v>5.4945054945054944E-2</v>
      </c>
      <c r="E49" s="10">
        <v>81</v>
      </c>
      <c r="F49" s="10">
        <v>98</v>
      </c>
      <c r="G49" s="40">
        <f t="shared" si="28"/>
        <v>-0.17346938775510204</v>
      </c>
      <c r="H49" s="10">
        <v>38</v>
      </c>
      <c r="I49" s="10">
        <v>45</v>
      </c>
      <c r="J49" s="40">
        <f t="shared" si="29"/>
        <v>-0.15555555555555556</v>
      </c>
      <c r="K49" s="10">
        <v>31</v>
      </c>
      <c r="L49" s="10">
        <v>41</v>
      </c>
      <c r="M49" s="40">
        <f t="shared" si="23"/>
        <v>-0.24390243902439024</v>
      </c>
    </row>
    <row r="50" spans="1:13" x14ac:dyDescent="0.2">
      <c r="A50" s="13" t="s">
        <v>10</v>
      </c>
      <c r="B50" s="10">
        <v>415</v>
      </c>
      <c r="C50" s="10">
        <v>446</v>
      </c>
      <c r="D50" s="40">
        <f t="shared" si="27"/>
        <v>-6.9506726457399109E-2</v>
      </c>
      <c r="E50" s="10">
        <v>248</v>
      </c>
      <c r="F50" s="10">
        <v>293</v>
      </c>
      <c r="G50" s="40">
        <f t="shared" si="28"/>
        <v>-0.15358361774744028</v>
      </c>
      <c r="H50" s="10">
        <v>116</v>
      </c>
      <c r="I50" s="10">
        <v>173</v>
      </c>
      <c r="J50" s="40">
        <f t="shared" si="29"/>
        <v>-0.32947976878612717</v>
      </c>
      <c r="K50" s="10">
        <v>115</v>
      </c>
      <c r="L50" s="10">
        <v>155</v>
      </c>
      <c r="M50" s="40">
        <f t="shared" si="23"/>
        <v>-0.25806451612903225</v>
      </c>
    </row>
    <row r="51" spans="1:13" x14ac:dyDescent="0.2">
      <c r="A51" s="69"/>
      <c r="B51" s="23"/>
      <c r="C51" s="23"/>
      <c r="D51" s="68"/>
      <c r="E51" s="23"/>
      <c r="F51" s="23"/>
      <c r="G51" s="68"/>
      <c r="H51" s="23"/>
      <c r="I51" s="23"/>
      <c r="J51" s="68"/>
      <c r="K51" s="23"/>
      <c r="L51" s="23"/>
      <c r="M51" s="68"/>
    </row>
    <row r="52" spans="1:13" x14ac:dyDescent="0.2">
      <c r="A52" s="70" t="s">
        <v>43</v>
      </c>
      <c r="B52" s="23"/>
      <c r="C52" s="23"/>
      <c r="D52" s="68"/>
      <c r="E52" s="23"/>
      <c r="F52" s="23"/>
      <c r="G52" s="68"/>
      <c r="H52" s="23"/>
      <c r="I52" s="23"/>
      <c r="J52" s="68"/>
      <c r="K52" s="23"/>
      <c r="L52" s="23"/>
      <c r="M52" s="68"/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4" spans="1:13" s="1" customFormat="1" x14ac:dyDescent="0.2">
      <c r="A54" s="42" t="s">
        <v>27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s="1" customFormat="1" x14ac:dyDescent="0.2">
      <c r="A55" s="44"/>
      <c r="B55" s="9" t="s">
        <v>44</v>
      </c>
      <c r="C55" s="9" t="s">
        <v>41</v>
      </c>
      <c r="D55" s="9"/>
      <c r="E55" s="9" t="s">
        <v>44</v>
      </c>
      <c r="F55" s="9" t="s">
        <v>41</v>
      </c>
      <c r="G55" s="9"/>
      <c r="H55" s="9" t="s">
        <v>44</v>
      </c>
      <c r="I55" s="9" t="s">
        <v>41</v>
      </c>
      <c r="J55" s="46"/>
    </row>
    <row r="56" spans="1:13" s="5" customFormat="1" ht="38.25" x14ac:dyDescent="0.2">
      <c r="A56" s="47"/>
      <c r="B56" s="48" t="s">
        <v>28</v>
      </c>
      <c r="C56" s="48" t="s">
        <v>28</v>
      </c>
      <c r="D56" s="44" t="s">
        <v>2</v>
      </c>
      <c r="E56" s="48" t="s">
        <v>29</v>
      </c>
      <c r="F56" s="48" t="s">
        <v>29</v>
      </c>
      <c r="G56" s="44" t="s">
        <v>2</v>
      </c>
      <c r="H56" s="49" t="s">
        <v>30</v>
      </c>
      <c r="I56" s="49" t="s">
        <v>30</v>
      </c>
      <c r="J56" s="3" t="s">
        <v>2</v>
      </c>
    </row>
    <row r="57" spans="1:13" s="5" customFormat="1" x14ac:dyDescent="0.2">
      <c r="A57" s="50" t="s">
        <v>6</v>
      </c>
      <c r="B57" s="51"/>
      <c r="C57" s="51"/>
      <c r="D57" s="51"/>
      <c r="E57" s="52"/>
      <c r="F57" s="51"/>
      <c r="G57" s="51"/>
      <c r="H57" s="53"/>
      <c r="I57" s="53"/>
      <c r="J57" s="54"/>
    </row>
    <row r="58" spans="1:13" s="5" customFormat="1" x14ac:dyDescent="0.2">
      <c r="A58" s="3" t="s">
        <v>3</v>
      </c>
      <c r="B58" s="2">
        <v>876</v>
      </c>
      <c r="C58" s="2">
        <v>895</v>
      </c>
      <c r="D58" s="40">
        <f t="shared" ref="D58:D65" si="30">IF(C58&gt;0,(B58-C58)/C58,"--")</f>
        <v>-2.1229050279329607E-2</v>
      </c>
      <c r="E58" s="2">
        <v>156</v>
      </c>
      <c r="F58" s="2">
        <v>140</v>
      </c>
      <c r="G58" s="40">
        <f t="shared" ref="G58:G65" si="31">IF(F58&gt;0,(E58-F58)/F58,"--")</f>
        <v>0.11428571428571428</v>
      </c>
      <c r="H58" s="2">
        <v>37</v>
      </c>
      <c r="I58" s="2">
        <v>43</v>
      </c>
      <c r="J58" s="40">
        <f t="shared" ref="J58:J67" si="32">IF(I58&gt;0,(H58-I58)/I58,"--")</f>
        <v>-0.13953488372093023</v>
      </c>
    </row>
    <row r="59" spans="1:13" s="5" customFormat="1" x14ac:dyDescent="0.2">
      <c r="A59" s="3" t="s">
        <v>31</v>
      </c>
      <c r="B59" s="2">
        <v>811</v>
      </c>
      <c r="C59" s="2">
        <v>787</v>
      </c>
      <c r="D59" s="40">
        <f t="shared" si="30"/>
        <v>3.0495552731893267E-2</v>
      </c>
      <c r="E59" s="2">
        <v>699</v>
      </c>
      <c r="F59" s="2">
        <v>582</v>
      </c>
      <c r="G59" s="40">
        <f t="shared" si="31"/>
        <v>0.20103092783505155</v>
      </c>
      <c r="H59" s="2">
        <v>48</v>
      </c>
      <c r="I59" s="2">
        <v>66</v>
      </c>
      <c r="J59" s="40">
        <f t="shared" si="32"/>
        <v>-0.27272727272727271</v>
      </c>
    </row>
    <row r="60" spans="1:13" s="5" customFormat="1" x14ac:dyDescent="0.2">
      <c r="A60" s="3" t="s">
        <v>32</v>
      </c>
      <c r="B60" s="4">
        <v>1906</v>
      </c>
      <c r="C60" s="4">
        <v>1681</v>
      </c>
      <c r="D60" s="40">
        <f t="shared" si="30"/>
        <v>0.1338488994646044</v>
      </c>
      <c r="E60" s="4">
        <v>1178</v>
      </c>
      <c r="F60" s="4">
        <v>1071</v>
      </c>
      <c r="G60" s="40">
        <f t="shared" si="31"/>
        <v>9.990662931839403E-2</v>
      </c>
      <c r="H60" s="2">
        <v>204</v>
      </c>
      <c r="I60" s="2">
        <v>224</v>
      </c>
      <c r="J60" s="40">
        <f t="shared" si="32"/>
        <v>-8.9285714285714288E-2</v>
      </c>
    </row>
    <row r="61" spans="1:13" s="5" customFormat="1" x14ac:dyDescent="0.2">
      <c r="A61" s="3" t="s">
        <v>33</v>
      </c>
      <c r="B61" s="4">
        <v>1595</v>
      </c>
      <c r="C61" s="4">
        <v>1567</v>
      </c>
      <c r="D61" s="40">
        <f t="shared" si="30"/>
        <v>1.7868538608806637E-2</v>
      </c>
      <c r="E61" s="4">
        <v>1576</v>
      </c>
      <c r="F61" s="4">
        <v>1458</v>
      </c>
      <c r="G61" s="40">
        <f t="shared" si="31"/>
        <v>8.0932784636488342E-2</v>
      </c>
      <c r="H61" s="2">
        <v>206</v>
      </c>
      <c r="I61" s="2">
        <v>160</v>
      </c>
      <c r="J61" s="40">
        <f t="shared" si="32"/>
        <v>0.28749999999999998</v>
      </c>
    </row>
    <row r="62" spans="1:13" s="5" customFormat="1" x14ac:dyDescent="0.2">
      <c r="A62" s="3" t="s">
        <v>34</v>
      </c>
      <c r="B62" s="2">
        <v>141</v>
      </c>
      <c r="C62" s="2">
        <v>148</v>
      </c>
      <c r="D62" s="40">
        <f t="shared" si="30"/>
        <v>-4.72972972972973E-2</v>
      </c>
      <c r="E62" s="2">
        <v>92</v>
      </c>
      <c r="F62" s="2">
        <v>98</v>
      </c>
      <c r="G62" s="40">
        <f t="shared" si="31"/>
        <v>-6.1224489795918366E-2</v>
      </c>
      <c r="H62" s="2">
        <v>6</v>
      </c>
      <c r="I62" s="2">
        <v>5</v>
      </c>
      <c r="J62" s="40">
        <f t="shared" si="32"/>
        <v>0.2</v>
      </c>
    </row>
    <row r="63" spans="1:13" s="5" customFormat="1" x14ac:dyDescent="0.2">
      <c r="A63" s="3" t="s">
        <v>35</v>
      </c>
      <c r="B63" s="2">
        <v>41</v>
      </c>
      <c r="C63" s="2">
        <v>35</v>
      </c>
      <c r="D63" s="40">
        <f t="shared" si="30"/>
        <v>0.17142857142857143</v>
      </c>
      <c r="E63" s="2">
        <v>17</v>
      </c>
      <c r="F63" s="2">
        <v>20</v>
      </c>
      <c r="G63" s="40">
        <f t="shared" si="31"/>
        <v>-0.15</v>
      </c>
      <c r="H63" s="2"/>
      <c r="I63" s="2"/>
      <c r="J63" s="40" t="str">
        <f t="shared" si="32"/>
        <v>--</v>
      </c>
    </row>
    <row r="64" spans="1:13" s="1" customFormat="1" x14ac:dyDescent="0.2">
      <c r="A64" s="3" t="s">
        <v>36</v>
      </c>
      <c r="B64" s="2">
        <v>56</v>
      </c>
      <c r="C64" s="2">
        <v>43</v>
      </c>
      <c r="D64" s="40">
        <f t="shared" si="30"/>
        <v>0.30232558139534882</v>
      </c>
      <c r="E64" s="2">
        <v>3</v>
      </c>
      <c r="F64" s="2">
        <v>3</v>
      </c>
      <c r="G64" s="40">
        <f t="shared" si="31"/>
        <v>0</v>
      </c>
      <c r="H64" s="2">
        <v>5</v>
      </c>
      <c r="I64" s="2">
        <v>5</v>
      </c>
      <c r="J64" s="40">
        <f t="shared" si="32"/>
        <v>0</v>
      </c>
    </row>
    <row r="65" spans="1:13" s="1" customFormat="1" x14ac:dyDescent="0.2">
      <c r="A65" s="3" t="s">
        <v>37</v>
      </c>
      <c r="B65" s="2">
        <v>569</v>
      </c>
      <c r="C65" s="2">
        <v>579</v>
      </c>
      <c r="D65" s="40">
        <f t="shared" si="30"/>
        <v>-1.7271157167530225E-2</v>
      </c>
      <c r="E65" s="2">
        <v>349</v>
      </c>
      <c r="F65" s="2">
        <v>317</v>
      </c>
      <c r="G65" s="40">
        <f t="shared" si="31"/>
        <v>0.10094637223974763</v>
      </c>
      <c r="H65" s="2">
        <v>70</v>
      </c>
      <c r="I65" s="2">
        <v>86</v>
      </c>
      <c r="J65" s="40">
        <f t="shared" si="32"/>
        <v>-0.18604651162790697</v>
      </c>
    </row>
    <row r="66" spans="1:13" s="5" customFormat="1" x14ac:dyDescent="0.2">
      <c r="A66" s="55"/>
      <c r="B66" s="51"/>
      <c r="C66" s="51"/>
      <c r="D66" s="51"/>
      <c r="E66" s="52"/>
      <c r="F66" s="51"/>
      <c r="G66" s="51"/>
      <c r="H66" s="53"/>
      <c r="I66" s="53"/>
      <c r="J66" s="54"/>
    </row>
    <row r="67" spans="1:13" s="5" customFormat="1" x14ac:dyDescent="0.2">
      <c r="A67" s="56" t="s">
        <v>5</v>
      </c>
      <c r="B67" s="57">
        <f>SUM(B58:B65)</f>
        <v>5995</v>
      </c>
      <c r="C67" s="57">
        <f>SUM(C58:C65)</f>
        <v>5735</v>
      </c>
      <c r="D67" s="40">
        <f t="shared" ref="D67" si="33">IF(C67&gt;0,(B67-C67)/C67,"--")</f>
        <v>4.5335658238884045E-2</v>
      </c>
      <c r="E67" s="57">
        <f>SUM(E58:E65)</f>
        <v>4070</v>
      </c>
      <c r="F67" s="57">
        <f>SUM(F58:F65)</f>
        <v>3689</v>
      </c>
      <c r="G67" s="40">
        <f t="shared" ref="G67" si="34">IF(F67&gt;0,(E67-F67)/F67,"--")</f>
        <v>0.10328002168609379</v>
      </c>
      <c r="H67" s="47">
        <f>SUM(H58:H65)</f>
        <v>576</v>
      </c>
      <c r="I67" s="47">
        <f>SUM(I58:I65)</f>
        <v>589</v>
      </c>
      <c r="J67" s="40">
        <f t="shared" si="32"/>
        <v>-2.2071307300509338E-2</v>
      </c>
    </row>
    <row r="68" spans="1:13" s="5" customFormat="1" x14ac:dyDescent="0.2"/>
    <row r="69" spans="1:13" s="5" customFormat="1" x14ac:dyDescent="0.2">
      <c r="A69" s="44"/>
      <c r="B69" s="9" t="s">
        <v>44</v>
      </c>
      <c r="C69" s="9" t="s">
        <v>41</v>
      </c>
      <c r="D69" s="9"/>
      <c r="E69" s="1"/>
      <c r="F69" s="75"/>
      <c r="G69" s="76"/>
      <c r="H69" s="9" t="s">
        <v>44</v>
      </c>
      <c r="I69" s="9" t="s">
        <v>41</v>
      </c>
      <c r="J69" s="58" t="s">
        <v>2</v>
      </c>
      <c r="K69" s="1"/>
      <c r="L69" s="1"/>
      <c r="M69" s="1"/>
    </row>
    <row r="70" spans="1:13" s="5" customFormat="1" ht="25.5" x14ac:dyDescent="0.2">
      <c r="A70" s="47"/>
      <c r="B70" s="48" t="s">
        <v>28</v>
      </c>
      <c r="C70" s="48" t="s">
        <v>28</v>
      </c>
      <c r="D70" s="44" t="s">
        <v>2</v>
      </c>
      <c r="F70" s="72" t="s">
        <v>38</v>
      </c>
      <c r="G70" s="73"/>
      <c r="H70" s="4">
        <v>5995</v>
      </c>
      <c r="I70" s="4">
        <f>C67</f>
        <v>5735</v>
      </c>
      <c r="J70" s="40">
        <f t="shared" ref="J70:J71" si="35">IF(I70&gt;0,(H70-I70)/I70,"--")</f>
        <v>4.5335658238884045E-2</v>
      </c>
    </row>
    <row r="71" spans="1:13" s="5" customFormat="1" x14ac:dyDescent="0.2">
      <c r="A71" s="50" t="s">
        <v>7</v>
      </c>
      <c r="B71" s="51"/>
      <c r="C71" s="51"/>
      <c r="D71" s="59"/>
      <c r="F71" s="72" t="s">
        <v>39</v>
      </c>
      <c r="G71" s="73"/>
      <c r="H71" s="4">
        <v>5590.37</v>
      </c>
      <c r="I71" s="4">
        <v>5375</v>
      </c>
      <c r="J71" s="40">
        <f t="shared" si="35"/>
        <v>4.0068837209302308E-2</v>
      </c>
    </row>
    <row r="72" spans="1:13" s="5" customFormat="1" x14ac:dyDescent="0.2">
      <c r="A72" s="2" t="s">
        <v>19</v>
      </c>
      <c r="B72" s="60">
        <v>16</v>
      </c>
      <c r="C72" s="60">
        <v>16</v>
      </c>
      <c r="D72" s="65">
        <f>IF(C72&gt;0,(B72 - C72)/C72,"--")</f>
        <v>0</v>
      </c>
    </row>
    <row r="73" spans="1:13" s="5" customFormat="1" x14ac:dyDescent="0.2">
      <c r="A73" s="2" t="s">
        <v>8</v>
      </c>
      <c r="B73" s="4">
        <v>1547</v>
      </c>
      <c r="C73" s="4">
        <v>1473</v>
      </c>
      <c r="D73" s="65">
        <f>IF(C73&gt;0,(B73 - C73)/C73,"--")</f>
        <v>5.0237610319076711E-2</v>
      </c>
    </row>
    <row r="74" spans="1:13" s="5" customFormat="1" x14ac:dyDescent="0.2">
      <c r="A74" s="2" t="s">
        <v>26</v>
      </c>
      <c r="B74" s="4">
        <v>371</v>
      </c>
      <c r="C74" s="4">
        <v>343</v>
      </c>
      <c r="D74" s="65">
        <f t="shared" ref="D74:D80" si="36">IF(C74&gt;0,(B74 - C74)/C74,"--")</f>
        <v>8.1632653061224483E-2</v>
      </c>
    </row>
    <row r="75" spans="1:13" s="5" customFormat="1" x14ac:dyDescent="0.2">
      <c r="A75" s="3" t="s">
        <v>20</v>
      </c>
      <c r="B75" s="61">
        <v>35</v>
      </c>
      <c r="C75" s="61">
        <v>40</v>
      </c>
      <c r="D75" s="65">
        <f t="shared" si="36"/>
        <v>-0.125</v>
      </c>
    </row>
    <row r="76" spans="1:13" s="5" customFormat="1" x14ac:dyDescent="0.2">
      <c r="A76" s="3" t="s">
        <v>21</v>
      </c>
      <c r="B76" s="4">
        <v>2409</v>
      </c>
      <c r="C76" s="4">
        <v>2344</v>
      </c>
      <c r="D76" s="65">
        <f t="shared" si="36"/>
        <v>2.773037542662116E-2</v>
      </c>
    </row>
    <row r="77" spans="1:13" s="5" customFormat="1" x14ac:dyDescent="0.2">
      <c r="A77" s="3" t="s">
        <v>22</v>
      </c>
      <c r="B77" s="4">
        <v>354</v>
      </c>
      <c r="C77" s="4">
        <v>328</v>
      </c>
      <c r="D77" s="65">
        <f t="shared" si="36"/>
        <v>7.926829268292683E-2</v>
      </c>
    </row>
    <row r="78" spans="1:13" s="5" customFormat="1" x14ac:dyDescent="0.2">
      <c r="A78" s="3" t="s">
        <v>9</v>
      </c>
      <c r="B78" s="4">
        <v>547</v>
      </c>
      <c r="C78" s="4">
        <v>513</v>
      </c>
      <c r="D78" s="65">
        <f t="shared" si="36"/>
        <v>6.6276803118908378E-2</v>
      </c>
    </row>
    <row r="79" spans="1:13" s="5" customFormat="1" x14ac:dyDescent="0.2">
      <c r="A79" s="3" t="s">
        <v>10</v>
      </c>
      <c r="B79" s="4">
        <v>576</v>
      </c>
      <c r="C79" s="4">
        <v>589</v>
      </c>
      <c r="D79" s="65">
        <f t="shared" si="36"/>
        <v>-2.2071307300509338E-2</v>
      </c>
    </row>
    <row r="80" spans="1:13" s="5" customFormat="1" x14ac:dyDescent="0.2">
      <c r="A80" s="3" t="s">
        <v>24</v>
      </c>
      <c r="B80" s="4">
        <v>140</v>
      </c>
      <c r="C80" s="4">
        <v>89</v>
      </c>
      <c r="D80" s="65">
        <f t="shared" si="36"/>
        <v>0.5730337078651685</v>
      </c>
    </row>
    <row r="81" spans="1:11" s="5" customFormat="1" x14ac:dyDescent="0.2">
      <c r="A81" s="62" t="s">
        <v>13</v>
      </c>
      <c r="B81" s="63"/>
      <c r="C81" s="63"/>
      <c r="D81" s="59"/>
    </row>
    <row r="82" spans="1:11" s="5" customFormat="1" x14ac:dyDescent="0.2">
      <c r="A82" s="64" t="s">
        <v>11</v>
      </c>
      <c r="B82" s="4">
        <v>3031</v>
      </c>
      <c r="C82" s="4">
        <v>2872</v>
      </c>
      <c r="D82" s="67">
        <f t="shared" ref="D82:D83" si="37">IF(C82&gt;0,(B82-C82)/C82,"--")</f>
        <v>5.5362116991643451E-2</v>
      </c>
    </row>
    <row r="83" spans="1:11" s="1" customFormat="1" x14ac:dyDescent="0.2">
      <c r="A83" s="64" t="s">
        <v>12</v>
      </c>
      <c r="B83" s="4">
        <v>2949</v>
      </c>
      <c r="C83" s="4">
        <v>2854</v>
      </c>
      <c r="D83" s="67">
        <f t="shared" si="37"/>
        <v>3.3286615276804488E-2</v>
      </c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64" t="s">
        <v>24</v>
      </c>
      <c r="B84" s="4">
        <v>15</v>
      </c>
      <c r="C84" s="66">
        <v>9</v>
      </c>
      <c r="D84" s="67"/>
      <c r="E84" s="5"/>
      <c r="F84" s="5"/>
      <c r="G84" s="5"/>
      <c r="H84" s="5"/>
      <c r="I84" s="5"/>
      <c r="J84" s="5"/>
      <c r="K84" s="5"/>
    </row>
    <row r="85" spans="1:11" s="1" customFormat="1" x14ac:dyDescent="0.2">
      <c r="A85" s="50" t="s">
        <v>23</v>
      </c>
      <c r="B85" s="63"/>
      <c r="C85" s="63"/>
      <c r="D85" s="59"/>
      <c r="E85" s="5"/>
      <c r="F85" s="5"/>
      <c r="G85" s="5"/>
      <c r="H85" s="5"/>
      <c r="I85" s="5"/>
      <c r="J85" s="5"/>
      <c r="K85" s="5"/>
    </row>
    <row r="86" spans="1:11" s="1" customFormat="1" x14ac:dyDescent="0.2">
      <c r="A86" s="3" t="s">
        <v>14</v>
      </c>
      <c r="B86" s="4">
        <v>5274</v>
      </c>
      <c r="C86" s="4">
        <v>4993</v>
      </c>
      <c r="D86" s="40">
        <f t="shared" ref="D86:D88" si="38">IF(C86&gt;0,(B86-C86)/C86,"--")</f>
        <v>5.6278790306429002E-2</v>
      </c>
      <c r="E86" s="5"/>
      <c r="F86" s="5"/>
      <c r="G86" s="5"/>
      <c r="H86" s="5"/>
      <c r="I86" s="5"/>
      <c r="J86" s="5"/>
      <c r="K86" s="5"/>
    </row>
    <row r="87" spans="1:11" s="5" customFormat="1" x14ac:dyDescent="0.2">
      <c r="A87" s="3" t="s">
        <v>15</v>
      </c>
      <c r="B87" s="4">
        <v>145</v>
      </c>
      <c r="C87" s="4">
        <v>153</v>
      </c>
      <c r="D87" s="40">
        <f t="shared" si="38"/>
        <v>-5.2287581699346407E-2</v>
      </c>
      <c r="F87"/>
      <c r="G87"/>
      <c r="H87"/>
      <c r="I87"/>
      <c r="J87"/>
    </row>
    <row r="88" spans="1:11" s="5" customFormat="1" x14ac:dyDescent="0.2">
      <c r="A88" s="3" t="s">
        <v>10</v>
      </c>
      <c r="B88" s="4">
        <v>576</v>
      </c>
      <c r="C88" s="4">
        <v>589</v>
      </c>
      <c r="D88" s="40">
        <f t="shared" si="38"/>
        <v>-2.2071307300509338E-2</v>
      </c>
      <c r="F88"/>
      <c r="G88"/>
      <c r="H88"/>
      <c r="I88"/>
      <c r="J88"/>
    </row>
  </sheetData>
  <mergeCells count="5">
    <mergeCell ref="F71:G71"/>
    <mergeCell ref="A10:M10"/>
    <mergeCell ref="A31:M31"/>
    <mergeCell ref="F69:G69"/>
    <mergeCell ref="F70:G70"/>
  </mergeCells>
  <phoneticPr fontId="0" type="noConversion"/>
  <pageMargins left="0.25" right="0.25" top="0.59791666666666665" bottom="0.75" header="0.3" footer="0.3"/>
  <pageSetup scale="80" fitToHeight="0" orientation="landscape" r:id="rId1"/>
  <headerFooter differentFirst="1" alignWithMargins="0">
    <oddHeader>&amp;C&amp;"Arial,Bold"&amp;14Autumn 2013 UW Bothell ICORA Enrollment Report</oddHeader>
    <firstHeader>&amp;C&amp;"Arial,Bold"&amp;14Autumn 2013 UW Bothell ICORA Admissions Report (Census Day Numbers)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zoomScale="80" zoomScaleNormal="80" workbookViewId="0">
      <pane xSplit="1" topLeftCell="B1" activePane="topRight" state="frozen"/>
      <selection activeCell="A52" sqref="A52"/>
      <selection pane="topRight" activeCell="M29" sqref="M29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41</v>
      </c>
      <c r="D2" s="9"/>
      <c r="E2" s="9" t="s">
        <v>44</v>
      </c>
      <c r="F2" s="9" t="s">
        <v>41</v>
      </c>
      <c r="G2" s="9"/>
      <c r="H2" s="9" t="s">
        <v>44</v>
      </c>
      <c r="I2" s="9" t="s">
        <v>41</v>
      </c>
      <c r="J2" s="10"/>
      <c r="K2" s="9" t="s">
        <v>44</v>
      </c>
      <c r="L2" s="9" t="s">
        <v>41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44877</v>
      </c>
      <c r="C5" s="4">
        <v>43516</v>
      </c>
      <c r="D5" s="40">
        <f t="shared" ref="D5:D8" si="0">IF(C5&gt;0,(B5-C5)/C5,"--")</f>
        <v>3.1275852559977939E-2</v>
      </c>
      <c r="E5" s="10">
        <v>20833</v>
      </c>
      <c r="F5" s="10">
        <v>19733</v>
      </c>
      <c r="G5" s="40">
        <f t="shared" ref="G5:G6" si="1">IF(F5&gt;0,(E5-F5)/F5,"--")</f>
        <v>5.5744184867987635E-2</v>
      </c>
      <c r="H5" s="10">
        <v>6910</v>
      </c>
      <c r="I5" s="10">
        <v>6595</v>
      </c>
      <c r="J5" s="40">
        <f t="shared" ref="J5:J6" si="2">IF(I5&gt;0,(H5-I5)/I5,"--")</f>
        <v>4.7763457164518575E-2</v>
      </c>
      <c r="K5" s="10">
        <v>6774</v>
      </c>
      <c r="L5" s="10">
        <v>6455</v>
      </c>
      <c r="M5" s="40">
        <f t="shared" ref="M5:M8" si="3">IF(L5&gt;0,(K5-L5)/L5,"--")</f>
        <v>4.9419054996127032E-2</v>
      </c>
    </row>
    <row r="6" spans="1:13" x14ac:dyDescent="0.2">
      <c r="A6" s="10" t="s">
        <v>4</v>
      </c>
      <c r="B6" s="4">
        <v>5691</v>
      </c>
      <c r="C6" s="4">
        <v>5546</v>
      </c>
      <c r="D6" s="40">
        <f t="shared" si="0"/>
        <v>2.6144969347277319E-2</v>
      </c>
      <c r="E6" s="10">
        <v>2317</v>
      </c>
      <c r="F6" s="10">
        <v>2312</v>
      </c>
      <c r="G6" s="40">
        <f t="shared" si="1"/>
        <v>2.1626297577854673E-3</v>
      </c>
      <c r="H6" s="10">
        <v>1584</v>
      </c>
      <c r="I6" s="10">
        <v>1445</v>
      </c>
      <c r="J6" s="40">
        <f t="shared" si="2"/>
        <v>9.6193771626297581E-2</v>
      </c>
      <c r="K6" s="10">
        <v>1511</v>
      </c>
      <c r="L6" s="10">
        <v>1397</v>
      </c>
      <c r="M6" s="40">
        <f t="shared" si="3"/>
        <v>8.1603435934144597E-2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50568</v>
      </c>
      <c r="C8" s="21">
        <f>SUM(C5:C6)</f>
        <v>49062</v>
      </c>
      <c r="D8" s="40">
        <f t="shared" si="0"/>
        <v>3.0695854225265991E-2</v>
      </c>
      <c r="E8" s="21">
        <f t="shared" ref="E8:F8" si="4">SUM(E5:E6)</f>
        <v>23150</v>
      </c>
      <c r="F8" s="21">
        <f t="shared" si="4"/>
        <v>22045</v>
      </c>
      <c r="G8" s="40">
        <f t="shared" ref="G8" si="5">IF(F8&gt;0,(E8-F8)/F8,"--")</f>
        <v>5.0124744840099794E-2</v>
      </c>
      <c r="H8" s="21">
        <f t="shared" ref="H8:I8" si="6">SUM(H5:H6)</f>
        <v>8494</v>
      </c>
      <c r="I8" s="21">
        <f t="shared" si="6"/>
        <v>8040</v>
      </c>
      <c r="J8" s="40">
        <f t="shared" ref="J8" si="7">IF(I8&gt;0,(H8-I8)/I8,"--")</f>
        <v>5.6467661691542291E-2</v>
      </c>
      <c r="K8" s="10">
        <f>IF(ISNUMBER(K5),SUM(K5:K6),K6)</f>
        <v>8285</v>
      </c>
      <c r="L8" s="10">
        <f>IF(ISNUMBER(L5),SUM(L5:L6),L6)</f>
        <v>7852</v>
      </c>
      <c r="M8" s="40">
        <f t="shared" si="3"/>
        <v>5.5145185939887924E-2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x14ac:dyDescent="0.2">
      <c r="A11" s="8"/>
      <c r="B11" s="9" t="s">
        <v>44</v>
      </c>
      <c r="C11" s="9" t="s">
        <v>41</v>
      </c>
      <c r="D11" s="9"/>
      <c r="E11" s="9" t="s">
        <v>44</v>
      </c>
      <c r="F11" s="9" t="s">
        <v>41</v>
      </c>
      <c r="G11" s="9"/>
      <c r="H11" s="9" t="s">
        <v>44</v>
      </c>
      <c r="I11" s="9" t="s">
        <v>41</v>
      </c>
      <c r="J11" s="10"/>
      <c r="K11" s="9" t="s">
        <v>44</v>
      </c>
      <c r="L11" s="9" t="s">
        <v>41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134</v>
      </c>
      <c r="C14" s="37">
        <v>133</v>
      </c>
      <c r="D14" s="40">
        <f>IF(C14&gt;0,(B14-C14)/C14,"--")</f>
        <v>7.5187969924812026E-3</v>
      </c>
      <c r="E14" s="37">
        <v>62</v>
      </c>
      <c r="F14" s="37">
        <v>67</v>
      </c>
      <c r="G14" s="40">
        <f>IF(F14&gt;0,(E14-F14)/F14,"--")</f>
        <v>-7.4626865671641784E-2</v>
      </c>
      <c r="H14" s="37">
        <v>32</v>
      </c>
      <c r="I14" s="37">
        <v>29</v>
      </c>
      <c r="J14" s="40">
        <f>IF(I14&gt;0,(H14-I14)/I14,"--")</f>
        <v>0.10344827586206896</v>
      </c>
      <c r="K14" s="10">
        <v>28</v>
      </c>
      <c r="L14" s="10">
        <v>28</v>
      </c>
      <c r="M14" s="40">
        <f>IF(L14&gt;0,(K14-L14)/L14,"--")</f>
        <v>0</v>
      </c>
    </row>
    <row r="15" spans="1:13" x14ac:dyDescent="0.2">
      <c r="A15" s="2" t="s">
        <v>8</v>
      </c>
      <c r="B15" s="37">
        <v>8591</v>
      </c>
      <c r="C15" s="37">
        <v>8446</v>
      </c>
      <c r="D15" s="40">
        <f>IF(C15&gt;0,(B15-C15)/C15,"--")</f>
        <v>1.7167890125503196E-2</v>
      </c>
      <c r="E15" s="37">
        <v>4820</v>
      </c>
      <c r="F15" s="37">
        <v>4785</v>
      </c>
      <c r="G15" s="40">
        <f>IF(F15&gt;0,(E15-F15)/F15,"--")</f>
        <v>7.3145245559038665E-3</v>
      </c>
      <c r="H15" s="37">
        <v>1682</v>
      </c>
      <c r="I15" s="37">
        <v>1745</v>
      </c>
      <c r="J15" s="40">
        <f>IF(I15&gt;0,(H15-I15)/I15,"--")</f>
        <v>-3.6103151862464183E-2</v>
      </c>
      <c r="K15" s="10">
        <v>1667</v>
      </c>
      <c r="L15" s="10">
        <v>1719</v>
      </c>
      <c r="M15" s="40">
        <f>IF(L15&gt;0,(K15-L15)/L15,"--")</f>
        <v>-3.0250145433391506E-2</v>
      </c>
    </row>
    <row r="16" spans="1:13" x14ac:dyDescent="0.2">
      <c r="A16" s="2" t="s">
        <v>26</v>
      </c>
      <c r="B16" s="37">
        <v>1118</v>
      </c>
      <c r="C16" s="37">
        <v>986</v>
      </c>
      <c r="D16" s="40">
        <f t="shared" ref="D16:D22" si="8">IF(C16&gt;0,(B16-C16)/C16,"--")</f>
        <v>0.13387423935091278</v>
      </c>
      <c r="E16" s="37">
        <v>362</v>
      </c>
      <c r="F16" s="37">
        <v>293</v>
      </c>
      <c r="G16" s="40">
        <f t="shared" ref="G16:G22" si="9">IF(F16&gt;0,(E16-F16)/F16,"--")</f>
        <v>0.23549488054607509</v>
      </c>
      <c r="H16" s="37">
        <v>202</v>
      </c>
      <c r="I16" s="37">
        <v>162</v>
      </c>
      <c r="J16" s="40">
        <f t="shared" ref="J16:J22" si="10">IF(I16&gt;0,(H16-I16)/I16,"--")</f>
        <v>0.24691358024691357</v>
      </c>
      <c r="K16" s="10">
        <v>199</v>
      </c>
      <c r="L16" s="10">
        <v>158</v>
      </c>
      <c r="M16" s="40">
        <f t="shared" ref="M16:M22" si="11">IF(L16&gt;0,(K16-L16)/L16,"--")</f>
        <v>0.25949367088607594</v>
      </c>
    </row>
    <row r="17" spans="1:13" x14ac:dyDescent="0.2">
      <c r="A17" s="3" t="s">
        <v>20</v>
      </c>
      <c r="B17" s="37">
        <v>163</v>
      </c>
      <c r="C17" s="37">
        <v>138</v>
      </c>
      <c r="D17" s="40">
        <f t="shared" si="8"/>
        <v>0.18115942028985507</v>
      </c>
      <c r="E17" s="37">
        <v>67</v>
      </c>
      <c r="F17" s="37">
        <v>48</v>
      </c>
      <c r="G17" s="40">
        <f t="shared" si="9"/>
        <v>0.39583333333333331</v>
      </c>
      <c r="H17" s="37">
        <v>42</v>
      </c>
      <c r="I17" s="37">
        <v>26</v>
      </c>
      <c r="J17" s="40">
        <f t="shared" si="10"/>
        <v>0.61538461538461542</v>
      </c>
      <c r="K17" s="10">
        <v>42</v>
      </c>
      <c r="L17" s="10">
        <v>26</v>
      </c>
      <c r="M17" s="40">
        <f t="shared" si="11"/>
        <v>0.61538461538461542</v>
      </c>
    </row>
    <row r="18" spans="1:13" x14ac:dyDescent="0.2">
      <c r="A18" s="3" t="s">
        <v>21</v>
      </c>
      <c r="B18" s="37">
        <v>16459</v>
      </c>
      <c r="C18" s="37">
        <v>15652</v>
      </c>
      <c r="D18" s="40">
        <f t="shared" si="8"/>
        <v>5.1558906210068998E-2</v>
      </c>
      <c r="E18" s="37">
        <v>8311</v>
      </c>
      <c r="F18" s="37">
        <v>8152</v>
      </c>
      <c r="G18" s="40">
        <f t="shared" si="9"/>
        <v>1.9504416094210011E-2</v>
      </c>
      <c r="H18" s="37">
        <v>2518</v>
      </c>
      <c r="I18" s="37">
        <v>2564</v>
      </c>
      <c r="J18" s="40">
        <f t="shared" si="10"/>
        <v>-1.7940717628705149E-2</v>
      </c>
      <c r="K18" s="10">
        <v>2481</v>
      </c>
      <c r="L18" s="10">
        <v>2520</v>
      </c>
      <c r="M18" s="40">
        <f t="shared" si="11"/>
        <v>-1.5476190476190477E-2</v>
      </c>
    </row>
    <row r="19" spans="1:13" x14ac:dyDescent="0.2">
      <c r="A19" s="3" t="s">
        <v>22</v>
      </c>
      <c r="B19" s="37">
        <v>3061</v>
      </c>
      <c r="C19" s="37">
        <v>2729</v>
      </c>
      <c r="D19" s="40">
        <f t="shared" si="8"/>
        <v>0.12165628435324295</v>
      </c>
      <c r="E19" s="37">
        <v>1532</v>
      </c>
      <c r="F19" s="37">
        <v>1380</v>
      </c>
      <c r="G19" s="40">
        <f t="shared" si="9"/>
        <v>0.11014492753623188</v>
      </c>
      <c r="H19" s="37">
        <v>599</v>
      </c>
      <c r="I19" s="37">
        <v>505</v>
      </c>
      <c r="J19" s="40">
        <f t="shared" si="10"/>
        <v>0.18613861386138614</v>
      </c>
      <c r="K19" s="10">
        <v>594</v>
      </c>
      <c r="L19" s="10">
        <v>500</v>
      </c>
      <c r="M19" s="40">
        <f t="shared" si="11"/>
        <v>0.188</v>
      </c>
    </row>
    <row r="20" spans="1:13" x14ac:dyDescent="0.2">
      <c r="A20" s="3" t="s">
        <v>9</v>
      </c>
      <c r="B20" s="10">
        <v>4603</v>
      </c>
      <c r="C20" s="10">
        <v>4151</v>
      </c>
      <c r="D20" s="40">
        <f t="shared" si="8"/>
        <v>0.10888942423512407</v>
      </c>
      <c r="E20" s="10">
        <v>1643</v>
      </c>
      <c r="F20" s="10">
        <v>1550</v>
      </c>
      <c r="G20" s="40">
        <f t="shared" si="9"/>
        <v>0.06</v>
      </c>
      <c r="H20" s="10">
        <v>593</v>
      </c>
      <c r="I20" s="10">
        <v>563</v>
      </c>
      <c r="J20" s="40">
        <f t="shared" si="10"/>
        <v>5.328596802841918E-2</v>
      </c>
      <c r="K20" s="10">
        <v>576</v>
      </c>
      <c r="L20" s="10">
        <v>552</v>
      </c>
      <c r="M20" s="40">
        <f t="shared" si="11"/>
        <v>4.3478260869565216E-2</v>
      </c>
    </row>
    <row r="21" spans="1:13" x14ac:dyDescent="0.2">
      <c r="A21" s="3" t="s">
        <v>10</v>
      </c>
      <c r="B21" s="37">
        <v>10219</v>
      </c>
      <c r="C21" s="37">
        <v>10742</v>
      </c>
      <c r="D21" s="40">
        <f t="shared" si="8"/>
        <v>-4.8687395270899277E-2</v>
      </c>
      <c r="E21" s="37">
        <v>3771</v>
      </c>
      <c r="F21" s="37">
        <v>3214</v>
      </c>
      <c r="G21" s="40">
        <f t="shared" si="9"/>
        <v>0.17330429371499689</v>
      </c>
      <c r="H21" s="37">
        <v>1205</v>
      </c>
      <c r="I21" s="37">
        <v>946</v>
      </c>
      <c r="J21" s="40">
        <f t="shared" si="10"/>
        <v>0.27378435517970401</v>
      </c>
      <c r="K21" s="10">
        <v>1153</v>
      </c>
      <c r="L21" s="10">
        <v>901</v>
      </c>
      <c r="M21" s="40">
        <f t="shared" si="11"/>
        <v>0.27968923418423974</v>
      </c>
    </row>
    <row r="22" spans="1:13" x14ac:dyDescent="0.2">
      <c r="A22" s="3" t="s">
        <v>24</v>
      </c>
      <c r="B22" s="37">
        <v>530</v>
      </c>
      <c r="C22" s="37">
        <v>545</v>
      </c>
      <c r="D22" s="40">
        <f t="shared" si="8"/>
        <v>-2.7522935779816515E-2</v>
      </c>
      <c r="E22" s="37">
        <v>265</v>
      </c>
      <c r="F22" s="37">
        <v>244</v>
      </c>
      <c r="G22" s="40">
        <f t="shared" si="9"/>
        <v>8.6065573770491802E-2</v>
      </c>
      <c r="H22" s="37">
        <v>37</v>
      </c>
      <c r="I22" s="37">
        <v>55</v>
      </c>
      <c r="J22" s="40">
        <f t="shared" si="10"/>
        <v>-0.32727272727272727</v>
      </c>
      <c r="K22" s="10">
        <v>34</v>
      </c>
      <c r="L22" s="10">
        <v>51</v>
      </c>
      <c r="M22" s="40">
        <f t="shared" si="11"/>
        <v>-0.33333333333333331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24418</v>
      </c>
      <c r="C24" s="31">
        <v>23805</v>
      </c>
      <c r="D24" s="40">
        <f t="shared" ref="D24:D25" si="12">IF(C24&gt;0,(B24-C24)/C24,"--")</f>
        <v>2.5750892669607225E-2</v>
      </c>
      <c r="E24" s="10">
        <v>11755</v>
      </c>
      <c r="F24" s="10">
        <v>11172</v>
      </c>
      <c r="G24" s="40">
        <f t="shared" ref="G24:G25" si="13">IF(F24&gt;0,(E24-F24)/F24,"--")</f>
        <v>5.218403150733978E-2</v>
      </c>
      <c r="H24" s="10">
        <v>3768</v>
      </c>
      <c r="I24" s="10">
        <v>3484</v>
      </c>
      <c r="J24" s="40">
        <f t="shared" ref="J24:J25" si="14">IF(I24&gt;0,(H24-I24)/I24,"--")</f>
        <v>8.1515499425947185E-2</v>
      </c>
      <c r="K24" s="10">
        <v>3695</v>
      </c>
      <c r="L24" s="10">
        <v>3419</v>
      </c>
      <c r="M24" s="40">
        <f t="shared" ref="M24:M25" si="15">IF(L24&gt;0,(K24-L24)/L24,"--")</f>
        <v>8.0725358291898211E-2</v>
      </c>
    </row>
    <row r="25" spans="1:13" x14ac:dyDescent="0.2">
      <c r="A25" s="13" t="s">
        <v>11</v>
      </c>
      <c r="B25" s="31">
        <v>20459</v>
      </c>
      <c r="C25" s="31">
        <v>19711</v>
      </c>
      <c r="D25" s="40">
        <f t="shared" si="12"/>
        <v>3.7948353711125767E-2</v>
      </c>
      <c r="E25" s="10">
        <v>9078</v>
      </c>
      <c r="F25" s="10">
        <v>8561</v>
      </c>
      <c r="G25" s="40">
        <f t="shared" si="13"/>
        <v>6.0390141338628668E-2</v>
      </c>
      <c r="H25" s="10">
        <v>3142</v>
      </c>
      <c r="I25" s="10">
        <v>3111</v>
      </c>
      <c r="J25" s="40">
        <f t="shared" si="14"/>
        <v>9.9646415943426547E-3</v>
      </c>
      <c r="K25" s="10">
        <v>3079</v>
      </c>
      <c r="L25" s="10">
        <v>3036</v>
      </c>
      <c r="M25" s="40">
        <f t="shared" si="15"/>
        <v>1.4163372859025032E-2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12393</v>
      </c>
      <c r="C27" s="31">
        <v>11806</v>
      </c>
      <c r="D27" s="40">
        <f t="shared" ref="D27:D29" si="16">IF(C27&gt;0,(B27-C27)/C27,"--")</f>
        <v>4.9720481111299342E-2</v>
      </c>
      <c r="E27" s="31">
        <v>7335</v>
      </c>
      <c r="F27" s="31">
        <v>7430</v>
      </c>
      <c r="G27" s="40">
        <f t="shared" ref="G27:G29" si="17">IF(F27&gt;0,(E27-F27)/F27,"--")</f>
        <v>-1.278600269179004E-2</v>
      </c>
      <c r="H27" s="10">
        <v>4487</v>
      </c>
      <c r="I27" s="10">
        <v>4447</v>
      </c>
      <c r="J27" s="40">
        <f t="shared" ref="J27:J29" si="18">IF(I27&gt;0,(H27-I27)/I27,"--")</f>
        <v>8.9948279739149994E-3</v>
      </c>
      <c r="K27" s="10">
        <v>4443</v>
      </c>
      <c r="L27" s="10">
        <v>4403</v>
      </c>
      <c r="M27" s="40">
        <f t="shared" ref="M27:M29" si="19">IF(L27&gt;0,(K27-L27)/L27,"--")</f>
        <v>9.0847149670679091E-3</v>
      </c>
    </row>
    <row r="28" spans="1:13" x14ac:dyDescent="0.2">
      <c r="A28" s="13" t="s">
        <v>15</v>
      </c>
      <c r="B28" s="10">
        <v>22266</v>
      </c>
      <c r="C28" s="10">
        <v>20975</v>
      </c>
      <c r="D28" s="40">
        <f t="shared" si="16"/>
        <v>6.1549463647199043E-2</v>
      </c>
      <c r="E28" s="10">
        <v>9727</v>
      </c>
      <c r="F28" s="10">
        <v>9089</v>
      </c>
      <c r="G28" s="40">
        <f t="shared" si="17"/>
        <v>7.0194740895588068E-2</v>
      </c>
      <c r="H28" s="10">
        <v>1218</v>
      </c>
      <c r="I28" s="10">
        <v>1202</v>
      </c>
      <c r="J28" s="40">
        <f t="shared" si="18"/>
        <v>1.3311148086522463E-2</v>
      </c>
      <c r="K28" s="10">
        <v>1178</v>
      </c>
      <c r="L28" s="10">
        <v>1151</v>
      </c>
      <c r="M28" s="40">
        <f t="shared" si="19"/>
        <v>2.3457862728062554E-2</v>
      </c>
    </row>
    <row r="29" spans="1:13" x14ac:dyDescent="0.2">
      <c r="A29" s="13" t="s">
        <v>10</v>
      </c>
      <c r="B29" s="10">
        <v>10219</v>
      </c>
      <c r="C29" s="10">
        <v>10742</v>
      </c>
      <c r="D29" s="40">
        <f t="shared" si="16"/>
        <v>-4.8687395270899277E-2</v>
      </c>
      <c r="E29" s="10">
        <v>3771</v>
      </c>
      <c r="F29" s="10">
        <v>3214</v>
      </c>
      <c r="G29" s="40">
        <f t="shared" si="17"/>
        <v>0.17330429371499689</v>
      </c>
      <c r="H29" s="10">
        <v>1205</v>
      </c>
      <c r="I29" s="10">
        <v>946</v>
      </c>
      <c r="J29" s="40">
        <f t="shared" si="18"/>
        <v>0.27378435517970401</v>
      </c>
      <c r="K29" s="10">
        <v>1153</v>
      </c>
      <c r="L29" s="10">
        <v>901</v>
      </c>
      <c r="M29" s="40">
        <f t="shared" si="19"/>
        <v>0.27968923418423974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x14ac:dyDescent="0.2">
      <c r="A32" s="8"/>
      <c r="B32" s="9" t="s">
        <v>44</v>
      </c>
      <c r="C32" s="9" t="s">
        <v>41</v>
      </c>
      <c r="D32" s="9"/>
      <c r="E32" s="9" t="s">
        <v>44</v>
      </c>
      <c r="F32" s="9" t="s">
        <v>41</v>
      </c>
      <c r="G32" s="9"/>
      <c r="H32" s="9" t="s">
        <v>44</v>
      </c>
      <c r="I32" s="9" t="s">
        <v>41</v>
      </c>
      <c r="J32" s="10"/>
      <c r="K32" s="9" t="s">
        <v>44</v>
      </c>
      <c r="L32" s="9" t="s">
        <v>41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41</v>
      </c>
      <c r="C35" s="37">
        <v>29</v>
      </c>
      <c r="D35" s="40">
        <f>IF(C35&gt;0,(B35-C35)/C35,"--")</f>
        <v>0.41379310344827586</v>
      </c>
      <c r="E35" s="37">
        <v>15</v>
      </c>
      <c r="F35" s="37">
        <v>10</v>
      </c>
      <c r="G35" s="40">
        <f>IF(F35&gt;0,(E35-F35)/F35,"--")</f>
        <v>0.5</v>
      </c>
      <c r="H35" s="37">
        <v>12</v>
      </c>
      <c r="I35" s="37">
        <v>6</v>
      </c>
      <c r="J35" s="40">
        <f>IF(I35&gt;0,(H35-I35)/I35,"--")</f>
        <v>1</v>
      </c>
      <c r="K35" s="10">
        <v>10</v>
      </c>
      <c r="L35" s="10">
        <v>5</v>
      </c>
      <c r="M35" s="40">
        <f>IF(L35&gt;0,(K35-L35)/L35,"--")</f>
        <v>1</v>
      </c>
    </row>
    <row r="36" spans="1:13" x14ac:dyDescent="0.2">
      <c r="A36" s="2" t="s">
        <v>8</v>
      </c>
      <c r="B36" s="37">
        <v>757</v>
      </c>
      <c r="C36" s="37">
        <v>810</v>
      </c>
      <c r="D36" s="40">
        <f>IF(C36&gt;0,(B36-C36)/C36,"--")</f>
        <v>-6.5432098765432101E-2</v>
      </c>
      <c r="E36" s="37">
        <v>343</v>
      </c>
      <c r="F36" s="37">
        <v>426</v>
      </c>
      <c r="G36" s="40">
        <f>IF(F36&gt;0,(E36-F36)/F36,"--")</f>
        <v>-0.19483568075117372</v>
      </c>
      <c r="H36" s="37">
        <v>260</v>
      </c>
      <c r="I36" s="37">
        <v>289</v>
      </c>
      <c r="J36" s="40">
        <f>IF(I36&gt;0,(H36-I36)/I36,"--")</f>
        <v>-0.10034602076124567</v>
      </c>
      <c r="K36" s="10">
        <v>250</v>
      </c>
      <c r="L36" s="10">
        <v>283</v>
      </c>
      <c r="M36" s="40">
        <f>IF(L36&gt;0,(K36-L36)/L36,"--")</f>
        <v>-0.1166077738515901</v>
      </c>
    </row>
    <row r="37" spans="1:13" x14ac:dyDescent="0.2">
      <c r="A37" s="2" t="s">
        <v>26</v>
      </c>
      <c r="B37" s="37">
        <v>270</v>
      </c>
      <c r="C37" s="37">
        <v>217</v>
      </c>
      <c r="D37" s="40">
        <f t="shared" ref="D37:D43" si="20">IF(C37&gt;0,(B37-C37)/C37,"--")</f>
        <v>0.24423963133640553</v>
      </c>
      <c r="E37" s="37">
        <v>89</v>
      </c>
      <c r="F37" s="37">
        <v>105</v>
      </c>
      <c r="G37" s="40">
        <f t="shared" ref="G37:G43" si="21">IF(F37&gt;0,(E37-F37)/F37,"--")</f>
        <v>-0.15238095238095239</v>
      </c>
      <c r="H37" s="37">
        <v>71</v>
      </c>
      <c r="I37" s="37">
        <v>76</v>
      </c>
      <c r="J37" s="40">
        <f t="shared" ref="J37:J43" si="22">IF(I37&gt;0,(H37-I37)/I37,"--")</f>
        <v>-6.5789473684210523E-2</v>
      </c>
      <c r="K37" s="10">
        <v>70</v>
      </c>
      <c r="L37" s="10">
        <v>72</v>
      </c>
      <c r="M37" s="40">
        <f t="shared" ref="M37:M50" si="23">IF(L37&gt;0,(K37-L37)/L37,"--")</f>
        <v>-2.7777777777777776E-2</v>
      </c>
    </row>
    <row r="38" spans="1:13" x14ac:dyDescent="0.2">
      <c r="A38" s="3" t="s">
        <v>20</v>
      </c>
      <c r="B38" s="37">
        <v>27</v>
      </c>
      <c r="C38" s="37">
        <v>25</v>
      </c>
      <c r="D38" s="40">
        <f t="shared" si="20"/>
        <v>0.08</v>
      </c>
      <c r="E38" s="37">
        <v>10</v>
      </c>
      <c r="F38" s="37">
        <v>11</v>
      </c>
      <c r="G38" s="40">
        <f t="shared" si="21"/>
        <v>-9.0909090909090912E-2</v>
      </c>
      <c r="H38" s="37">
        <v>4</v>
      </c>
      <c r="I38" s="37">
        <v>5</v>
      </c>
      <c r="J38" s="40">
        <f t="shared" si="22"/>
        <v>-0.2</v>
      </c>
      <c r="K38" s="13">
        <v>4</v>
      </c>
      <c r="L38" s="13">
        <v>5</v>
      </c>
      <c r="M38" s="40">
        <f t="shared" si="23"/>
        <v>-0.2</v>
      </c>
    </row>
    <row r="39" spans="1:13" x14ac:dyDescent="0.2">
      <c r="A39" s="3" t="s">
        <v>21</v>
      </c>
      <c r="B39" s="37">
        <v>2247</v>
      </c>
      <c r="C39" s="37">
        <v>2159</v>
      </c>
      <c r="D39" s="40">
        <f t="shared" si="20"/>
        <v>4.0759610930986567E-2</v>
      </c>
      <c r="E39" s="37">
        <v>1038</v>
      </c>
      <c r="F39" s="37">
        <v>1011</v>
      </c>
      <c r="G39" s="40">
        <f t="shared" si="21"/>
        <v>2.6706231454005934E-2</v>
      </c>
      <c r="H39" s="37">
        <v>726</v>
      </c>
      <c r="I39" s="37">
        <v>640</v>
      </c>
      <c r="J39" s="40">
        <f t="shared" si="22"/>
        <v>0.13437499999999999</v>
      </c>
      <c r="K39" s="10">
        <v>698</v>
      </c>
      <c r="L39" s="10">
        <v>618</v>
      </c>
      <c r="M39" s="40">
        <f t="shared" si="23"/>
        <v>0.12944983818770225</v>
      </c>
    </row>
    <row r="40" spans="1:13" x14ac:dyDescent="0.2">
      <c r="A40" s="3" t="s">
        <v>22</v>
      </c>
      <c r="B40" s="37">
        <v>344</v>
      </c>
      <c r="C40" s="37">
        <v>312</v>
      </c>
      <c r="D40" s="40">
        <f t="shared" si="20"/>
        <v>0.10256410256410256</v>
      </c>
      <c r="E40" s="37">
        <v>153</v>
      </c>
      <c r="F40" s="37">
        <v>150</v>
      </c>
      <c r="G40" s="40">
        <f t="shared" si="21"/>
        <v>0.02</v>
      </c>
      <c r="H40" s="37">
        <v>111</v>
      </c>
      <c r="I40" s="37">
        <v>101</v>
      </c>
      <c r="J40" s="40">
        <f t="shared" si="22"/>
        <v>9.9009900990099015E-2</v>
      </c>
      <c r="K40" s="10">
        <v>106</v>
      </c>
      <c r="L40" s="10">
        <v>99</v>
      </c>
      <c r="M40" s="40">
        <f t="shared" si="23"/>
        <v>7.0707070707070704E-2</v>
      </c>
    </row>
    <row r="41" spans="1:13" x14ac:dyDescent="0.2">
      <c r="A41" s="3" t="s">
        <v>9</v>
      </c>
      <c r="B41" s="10">
        <v>557</v>
      </c>
      <c r="C41" s="10">
        <v>479</v>
      </c>
      <c r="D41" s="40">
        <f t="shared" si="20"/>
        <v>0.162839248434238</v>
      </c>
      <c r="E41" s="10">
        <v>220</v>
      </c>
      <c r="F41" s="10">
        <v>208</v>
      </c>
      <c r="G41" s="40">
        <f t="shared" si="21"/>
        <v>5.7692307692307696E-2</v>
      </c>
      <c r="H41" s="10">
        <v>160</v>
      </c>
      <c r="I41" s="10">
        <v>136</v>
      </c>
      <c r="J41" s="40">
        <f t="shared" si="22"/>
        <v>0.17647058823529413</v>
      </c>
      <c r="K41" s="10">
        <v>152</v>
      </c>
      <c r="L41" s="10">
        <v>130</v>
      </c>
      <c r="M41" s="40">
        <f t="shared" si="23"/>
        <v>0.16923076923076924</v>
      </c>
    </row>
    <row r="42" spans="1:13" x14ac:dyDescent="0.2">
      <c r="A42" s="3" t="s">
        <v>10</v>
      </c>
      <c r="B42" s="37">
        <v>1382</v>
      </c>
      <c r="C42" s="37">
        <v>1433</v>
      </c>
      <c r="D42" s="40">
        <f t="shared" si="20"/>
        <v>-3.5589672016748078E-2</v>
      </c>
      <c r="E42" s="10">
        <v>421</v>
      </c>
      <c r="F42" s="10">
        <v>364</v>
      </c>
      <c r="G42" s="40">
        <f t="shared" si="21"/>
        <v>0.15659340659340659</v>
      </c>
      <c r="H42" s="10">
        <v>220</v>
      </c>
      <c r="I42" s="10">
        <v>174</v>
      </c>
      <c r="J42" s="40">
        <f t="shared" si="22"/>
        <v>0.26436781609195403</v>
      </c>
      <c r="K42" s="10">
        <v>202</v>
      </c>
      <c r="L42" s="10">
        <v>169</v>
      </c>
      <c r="M42" s="40">
        <f t="shared" si="23"/>
        <v>0.19526627218934911</v>
      </c>
    </row>
    <row r="43" spans="1:13" x14ac:dyDescent="0.2">
      <c r="A43" s="3" t="s">
        <v>24</v>
      </c>
      <c r="B43" s="37">
        <v>66</v>
      </c>
      <c r="C43" s="37">
        <v>82</v>
      </c>
      <c r="D43" s="40">
        <f t="shared" si="20"/>
        <v>-0.1951219512195122</v>
      </c>
      <c r="E43" s="10">
        <v>28</v>
      </c>
      <c r="F43" s="10">
        <v>27</v>
      </c>
      <c r="G43" s="40">
        <f t="shared" si="21"/>
        <v>3.7037037037037035E-2</v>
      </c>
      <c r="H43" s="10">
        <v>20</v>
      </c>
      <c r="I43" s="10">
        <v>18</v>
      </c>
      <c r="J43" s="40">
        <f t="shared" si="22"/>
        <v>0.1111111111111111</v>
      </c>
      <c r="K43" s="10">
        <v>19</v>
      </c>
      <c r="L43" s="10">
        <v>16</v>
      </c>
      <c r="M43" s="40">
        <f t="shared" si="23"/>
        <v>0.1875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2806</v>
      </c>
      <c r="C45" s="37">
        <v>2820</v>
      </c>
      <c r="D45" s="40">
        <f t="shared" ref="D45:D46" si="24">IF(C45&gt;0,(B45-C45)/C45,"--")</f>
        <v>-4.9645390070921988E-3</v>
      </c>
      <c r="E45" s="10">
        <v>1205</v>
      </c>
      <c r="F45" s="10">
        <v>1244</v>
      </c>
      <c r="G45" s="40">
        <f t="shared" ref="G45:G46" si="25">IF(F45&gt;0,(E45-F45)/F45,"--")</f>
        <v>-3.1350482315112539E-2</v>
      </c>
      <c r="H45" s="10">
        <v>822</v>
      </c>
      <c r="I45" s="10">
        <v>794</v>
      </c>
      <c r="J45" s="40">
        <f t="shared" ref="J45:J46" si="26">IF(I45&gt;0,(H45-I45)/I45,"--")</f>
        <v>3.5264483627204031E-2</v>
      </c>
      <c r="K45" s="10">
        <v>783</v>
      </c>
      <c r="L45" s="10">
        <v>768</v>
      </c>
      <c r="M45" s="40">
        <f t="shared" si="23"/>
        <v>1.953125E-2</v>
      </c>
    </row>
    <row r="46" spans="1:13" x14ac:dyDescent="0.2">
      <c r="A46" s="13" t="s">
        <v>11</v>
      </c>
      <c r="B46" s="37">
        <v>2885</v>
      </c>
      <c r="C46" s="37">
        <v>2726</v>
      </c>
      <c r="D46" s="40">
        <f t="shared" si="24"/>
        <v>5.8327219369038882E-2</v>
      </c>
      <c r="E46" s="10">
        <v>1112</v>
      </c>
      <c r="F46" s="10">
        <v>1068</v>
      </c>
      <c r="G46" s="40">
        <f t="shared" si="25"/>
        <v>4.1198501872659173E-2</v>
      </c>
      <c r="H46" s="10">
        <v>762</v>
      </c>
      <c r="I46" s="10">
        <v>651</v>
      </c>
      <c r="J46" s="40">
        <f t="shared" si="26"/>
        <v>0.17050691244239632</v>
      </c>
      <c r="K46" s="10">
        <v>728</v>
      </c>
      <c r="L46" s="10">
        <v>629</v>
      </c>
      <c r="M46" s="40">
        <f t="shared" si="23"/>
        <v>0.15739268680445151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2922</v>
      </c>
      <c r="C48" s="31">
        <v>2835</v>
      </c>
      <c r="D48" s="40">
        <f t="shared" ref="D48:D50" si="27">IF(C48&gt;0,(B48-C48)/C48,"--")</f>
        <v>3.0687830687830688E-2</v>
      </c>
      <c r="E48" s="10">
        <v>1580</v>
      </c>
      <c r="F48" s="10">
        <v>1631</v>
      </c>
      <c r="G48" s="40">
        <f t="shared" ref="G48:G50" si="28">IF(F48&gt;0,(E48-F48)/F48,"--")</f>
        <v>-3.1269160024524831E-2</v>
      </c>
      <c r="H48" s="10">
        <v>1234</v>
      </c>
      <c r="I48" s="10">
        <v>1157</v>
      </c>
      <c r="J48" s="40">
        <f t="shared" ref="J48:J50" si="29">IF(I48&gt;0,(H48-I48)/I48,"--")</f>
        <v>6.6551426101987901E-2</v>
      </c>
      <c r="K48" s="10">
        <v>1192</v>
      </c>
      <c r="L48" s="10">
        <v>1127</v>
      </c>
      <c r="M48" s="40">
        <f t="shared" si="23"/>
        <v>5.767524401064774E-2</v>
      </c>
    </row>
    <row r="49" spans="1:13" x14ac:dyDescent="0.2">
      <c r="A49" s="13" t="s">
        <v>15</v>
      </c>
      <c r="B49" s="10">
        <v>1387</v>
      </c>
      <c r="C49" s="10">
        <v>1279</v>
      </c>
      <c r="D49" s="40">
        <f t="shared" si="27"/>
        <v>8.4440969507427674E-2</v>
      </c>
      <c r="E49" s="10">
        <v>316</v>
      </c>
      <c r="F49" s="10">
        <v>317</v>
      </c>
      <c r="G49" s="40">
        <f t="shared" si="28"/>
        <v>-3.1545741324921135E-3</v>
      </c>
      <c r="H49" s="10">
        <v>130</v>
      </c>
      <c r="I49" s="10">
        <v>114</v>
      </c>
      <c r="J49" s="40">
        <f t="shared" si="29"/>
        <v>0.14035087719298245</v>
      </c>
      <c r="K49" s="10">
        <v>117</v>
      </c>
      <c r="L49" s="10">
        <v>101</v>
      </c>
      <c r="M49" s="40">
        <f t="shared" si="23"/>
        <v>0.15841584158415842</v>
      </c>
    </row>
    <row r="50" spans="1:13" x14ac:dyDescent="0.2">
      <c r="A50" s="13" t="s">
        <v>10</v>
      </c>
      <c r="B50" s="10">
        <v>1382</v>
      </c>
      <c r="C50" s="10">
        <v>1433</v>
      </c>
      <c r="D50" s="40">
        <f t="shared" si="27"/>
        <v>-3.5589672016748078E-2</v>
      </c>
      <c r="E50" s="10">
        <v>421</v>
      </c>
      <c r="F50" s="10">
        <v>364</v>
      </c>
      <c r="G50" s="40">
        <f t="shared" si="28"/>
        <v>0.15659340659340659</v>
      </c>
      <c r="H50" s="10">
        <v>220</v>
      </c>
      <c r="I50" s="10">
        <v>174</v>
      </c>
      <c r="J50" s="40">
        <f t="shared" si="29"/>
        <v>0.26436781609195403</v>
      </c>
      <c r="K50" s="10">
        <v>202</v>
      </c>
      <c r="L50" s="10">
        <v>169</v>
      </c>
      <c r="M50" s="40">
        <f t="shared" si="23"/>
        <v>0.19526627218934911</v>
      </c>
    </row>
    <row r="51" spans="1:13" x14ac:dyDescent="0.2">
      <c r="A51" s="69"/>
      <c r="B51" s="23"/>
      <c r="C51" s="23"/>
      <c r="D51" s="68"/>
      <c r="E51" s="23"/>
      <c r="F51" s="23"/>
      <c r="G51" s="68"/>
      <c r="H51" s="23"/>
      <c r="I51" s="23"/>
      <c r="J51" s="68"/>
      <c r="K51" s="23"/>
      <c r="L51" s="23"/>
      <c r="M51" s="68"/>
    </row>
    <row r="52" spans="1:13" x14ac:dyDescent="0.2">
      <c r="A52" s="70" t="s">
        <v>43</v>
      </c>
      <c r="B52" s="23"/>
      <c r="C52" s="23"/>
      <c r="D52" s="68"/>
      <c r="E52" s="23"/>
      <c r="F52" s="23"/>
      <c r="G52" s="68"/>
      <c r="H52" s="23"/>
      <c r="I52" s="23"/>
      <c r="J52" s="68"/>
      <c r="K52" s="23"/>
      <c r="L52" s="23"/>
      <c r="M52" s="68"/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4" spans="1:13" s="1" customFormat="1" x14ac:dyDescent="0.2">
      <c r="A54" s="42" t="s">
        <v>27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s="1" customFormat="1" x14ac:dyDescent="0.2">
      <c r="A55" s="44"/>
      <c r="B55" s="9" t="s">
        <v>44</v>
      </c>
      <c r="C55" s="9" t="s">
        <v>41</v>
      </c>
      <c r="D55" s="45"/>
      <c r="E55" s="9" t="s">
        <v>44</v>
      </c>
      <c r="F55" s="9" t="s">
        <v>41</v>
      </c>
      <c r="G55" s="46"/>
      <c r="H55" s="9" t="s">
        <v>44</v>
      </c>
      <c r="I55" s="9" t="s">
        <v>41</v>
      </c>
      <c r="J55" s="46"/>
    </row>
    <row r="56" spans="1:13" s="5" customFormat="1" ht="38.25" x14ac:dyDescent="0.2">
      <c r="A56" s="47"/>
      <c r="B56" s="48" t="s">
        <v>28</v>
      </c>
      <c r="C56" s="48" t="s">
        <v>28</v>
      </c>
      <c r="D56" s="44" t="s">
        <v>2</v>
      </c>
      <c r="E56" s="48" t="s">
        <v>29</v>
      </c>
      <c r="F56" s="48" t="s">
        <v>29</v>
      </c>
      <c r="G56" s="44" t="s">
        <v>2</v>
      </c>
      <c r="H56" s="49" t="s">
        <v>30</v>
      </c>
      <c r="I56" s="49" t="s">
        <v>30</v>
      </c>
      <c r="J56" s="3" t="s">
        <v>2</v>
      </c>
    </row>
    <row r="57" spans="1:13" s="5" customFormat="1" x14ac:dyDescent="0.2">
      <c r="A57" s="50" t="s">
        <v>6</v>
      </c>
      <c r="B57" s="51"/>
      <c r="C57" s="51"/>
      <c r="D57" s="51"/>
      <c r="E57" s="52"/>
      <c r="F57" s="51"/>
      <c r="G57" s="51"/>
      <c r="H57" s="53"/>
      <c r="I57" s="53"/>
      <c r="J57" s="54"/>
    </row>
    <row r="58" spans="1:13" s="5" customFormat="1" x14ac:dyDescent="0.2">
      <c r="A58" s="3" t="s">
        <v>3</v>
      </c>
      <c r="B58" s="39">
        <v>7455</v>
      </c>
      <c r="C58" s="39">
        <v>7135</v>
      </c>
      <c r="D58" s="40">
        <f t="shared" ref="D58:D68" si="30">IF(C58&gt;0,(B58-C58)/C58,"--")</f>
        <v>4.4849334267694461E-2</v>
      </c>
      <c r="E58" s="39">
        <v>676</v>
      </c>
      <c r="F58" s="39">
        <v>680</v>
      </c>
      <c r="G58" s="40">
        <f t="shared" ref="G58:G66" si="31">IF(F58&gt;0,(E58-F58)/F58,"--")</f>
        <v>-5.8823529411764705E-3</v>
      </c>
      <c r="H58" s="39">
        <v>1242</v>
      </c>
      <c r="I58" s="39">
        <v>1021</v>
      </c>
      <c r="J58" s="40">
        <f t="shared" ref="J58:J66" si="32">IF(I58&gt;0,(H58-I58)/I58,"--")</f>
        <v>0.21645445641527913</v>
      </c>
    </row>
    <row r="59" spans="1:13" s="5" customFormat="1" x14ac:dyDescent="0.2">
      <c r="A59" s="3" t="s">
        <v>31</v>
      </c>
      <c r="B59" s="39">
        <v>5345</v>
      </c>
      <c r="C59" s="39">
        <v>5614</v>
      </c>
      <c r="D59" s="40">
        <f t="shared" si="30"/>
        <v>-4.7915924474527964E-2</v>
      </c>
      <c r="E59" s="39">
        <v>4953</v>
      </c>
      <c r="F59" s="39">
        <v>5395</v>
      </c>
      <c r="G59" s="40">
        <f t="shared" si="31"/>
        <v>-8.1927710843373497E-2</v>
      </c>
      <c r="H59" s="39">
        <v>868</v>
      </c>
      <c r="I59" s="39">
        <v>1022</v>
      </c>
      <c r="J59" s="40">
        <f t="shared" si="32"/>
        <v>-0.15068493150684931</v>
      </c>
    </row>
    <row r="60" spans="1:13" s="5" customFormat="1" x14ac:dyDescent="0.2">
      <c r="A60" s="3" t="s">
        <v>32</v>
      </c>
      <c r="B60" s="39">
        <v>8419</v>
      </c>
      <c r="C60" s="39">
        <v>8006</v>
      </c>
      <c r="D60" s="40">
        <f t="shared" si="30"/>
        <v>5.1586310267299526E-2</v>
      </c>
      <c r="E60" s="39">
        <v>7211</v>
      </c>
      <c r="F60" s="39">
        <v>6705</v>
      </c>
      <c r="G60" s="40">
        <f t="shared" si="31"/>
        <v>7.5466070096942575E-2</v>
      </c>
      <c r="H60" s="39">
        <v>1174</v>
      </c>
      <c r="I60" s="39">
        <v>1058</v>
      </c>
      <c r="J60" s="40">
        <f t="shared" si="32"/>
        <v>0.10964083175803403</v>
      </c>
    </row>
    <row r="61" spans="1:13" s="5" customFormat="1" x14ac:dyDescent="0.2">
      <c r="A61" s="3" t="s">
        <v>33</v>
      </c>
      <c r="B61" s="39">
        <v>8807</v>
      </c>
      <c r="C61" s="39">
        <v>8808</v>
      </c>
      <c r="D61" s="40">
        <f t="shared" si="30"/>
        <v>-1.1353315168029064E-4</v>
      </c>
      <c r="E61" s="39">
        <v>8794</v>
      </c>
      <c r="F61" s="39">
        <v>8799</v>
      </c>
      <c r="G61" s="40">
        <f t="shared" si="31"/>
        <v>-5.6824639163541313E-4</v>
      </c>
      <c r="H61" s="39">
        <v>1107</v>
      </c>
      <c r="I61" s="39">
        <v>1131</v>
      </c>
      <c r="J61" s="40">
        <f t="shared" si="32"/>
        <v>-2.1220159151193633E-2</v>
      </c>
    </row>
    <row r="62" spans="1:13" s="5" customFormat="1" x14ac:dyDescent="0.2">
      <c r="A62" s="3" t="s">
        <v>34</v>
      </c>
      <c r="B62" s="39">
        <v>277</v>
      </c>
      <c r="C62" s="39">
        <v>271</v>
      </c>
      <c r="D62" s="40">
        <f t="shared" si="30"/>
        <v>2.2140221402214021E-2</v>
      </c>
      <c r="E62" s="39">
        <v>192</v>
      </c>
      <c r="F62" s="39">
        <v>193</v>
      </c>
      <c r="G62" s="40">
        <f t="shared" si="31"/>
        <v>-5.1813471502590676E-3</v>
      </c>
      <c r="H62" s="39">
        <v>5</v>
      </c>
      <c r="I62" s="39">
        <v>4</v>
      </c>
      <c r="J62" s="40">
        <f t="shared" si="32"/>
        <v>0.25</v>
      </c>
    </row>
    <row r="63" spans="1:13" s="5" customFormat="1" x14ac:dyDescent="0.2">
      <c r="A63" s="3" t="s">
        <v>35</v>
      </c>
      <c r="B63" s="39">
        <v>1363</v>
      </c>
      <c r="C63" s="39">
        <v>1426</v>
      </c>
      <c r="D63" s="40">
        <f t="shared" si="30"/>
        <v>-4.4179523141654978E-2</v>
      </c>
      <c r="E63" s="39">
        <v>692</v>
      </c>
      <c r="F63" s="39">
        <v>654</v>
      </c>
      <c r="G63" s="40">
        <f t="shared" si="31"/>
        <v>5.8103975535168197E-2</v>
      </c>
      <c r="H63" s="39">
        <v>12</v>
      </c>
      <c r="I63" s="39">
        <v>11</v>
      </c>
      <c r="J63" s="40">
        <f t="shared" si="32"/>
        <v>9.0909090909090912E-2</v>
      </c>
    </row>
    <row r="64" spans="1:13" s="1" customFormat="1" x14ac:dyDescent="0.2">
      <c r="A64" s="3" t="s">
        <v>36</v>
      </c>
      <c r="B64" s="39">
        <v>211</v>
      </c>
      <c r="C64" s="39">
        <v>241</v>
      </c>
      <c r="D64" s="40">
        <f t="shared" si="30"/>
        <v>-0.12448132780082988</v>
      </c>
      <c r="E64" s="39">
        <v>37</v>
      </c>
      <c r="F64" s="39">
        <v>51</v>
      </c>
      <c r="G64" s="40">
        <f t="shared" si="31"/>
        <v>-0.27450980392156865</v>
      </c>
      <c r="H64" s="39">
        <v>14</v>
      </c>
      <c r="I64" s="39">
        <v>18</v>
      </c>
      <c r="J64" s="40">
        <f t="shared" si="32"/>
        <v>-0.22222222222222221</v>
      </c>
    </row>
    <row r="65" spans="1:13" s="1" customFormat="1" x14ac:dyDescent="0.2">
      <c r="A65" s="3" t="s">
        <v>37</v>
      </c>
      <c r="B65" s="39">
        <v>12506</v>
      </c>
      <c r="C65" s="39">
        <v>12341</v>
      </c>
      <c r="D65" s="40">
        <f t="shared" si="30"/>
        <v>1.337006725548983E-2</v>
      </c>
      <c r="E65" s="39">
        <v>8395</v>
      </c>
      <c r="F65" s="39">
        <v>8366</v>
      </c>
      <c r="G65" s="40">
        <f t="shared" si="31"/>
        <v>3.4664116662682285E-3</v>
      </c>
      <c r="H65" s="39">
        <v>2733</v>
      </c>
      <c r="I65" s="39">
        <v>2597</v>
      </c>
      <c r="J65" s="40">
        <f t="shared" si="32"/>
        <v>5.2368117058144009E-2</v>
      </c>
    </row>
    <row r="66" spans="1:13" s="5" customFormat="1" x14ac:dyDescent="0.2">
      <c r="A66" s="64" t="s">
        <v>40</v>
      </c>
      <c r="B66" s="39">
        <v>2123</v>
      </c>
      <c r="C66" s="39">
        <v>2076</v>
      </c>
      <c r="D66" s="40">
        <f t="shared" si="30"/>
        <v>2.2639691714836225E-2</v>
      </c>
      <c r="E66" s="39">
        <v>1580</v>
      </c>
      <c r="F66" s="39">
        <v>1540</v>
      </c>
      <c r="G66" s="40">
        <f t="shared" si="31"/>
        <v>2.5974025974025976E-2</v>
      </c>
      <c r="H66" s="39">
        <v>31</v>
      </c>
      <c r="I66" s="39">
        <v>24</v>
      </c>
      <c r="J66" s="40">
        <f t="shared" si="32"/>
        <v>0.29166666666666669</v>
      </c>
    </row>
    <row r="67" spans="1:13" s="5" customFormat="1" x14ac:dyDescent="0.2">
      <c r="A67" s="55"/>
      <c r="B67" s="51"/>
      <c r="C67" s="51"/>
      <c r="D67" s="51"/>
      <c r="E67" s="52"/>
      <c r="F67" s="51"/>
      <c r="G67" s="51"/>
      <c r="H67" s="52"/>
      <c r="I67" s="51"/>
      <c r="J67" s="51"/>
    </row>
    <row r="68" spans="1:13" s="5" customFormat="1" x14ac:dyDescent="0.2">
      <c r="A68" s="56" t="s">
        <v>5</v>
      </c>
      <c r="B68" s="57">
        <f>SUM(B58:B66)</f>
        <v>46506</v>
      </c>
      <c r="C68" s="57">
        <f>SUM(C58:C66)</f>
        <v>45918</v>
      </c>
      <c r="D68" s="40">
        <f t="shared" si="30"/>
        <v>1.2805435776819548E-2</v>
      </c>
      <c r="E68" s="57">
        <f>SUM(E58:E66)</f>
        <v>32530</v>
      </c>
      <c r="F68" s="57">
        <f>SUM(F58:F66)</f>
        <v>32383</v>
      </c>
      <c r="G68" s="40">
        <f t="shared" ref="G68" si="33">IF(F68&gt;0,(E68-F68)/F68,"--")</f>
        <v>4.5394188308680479E-3</v>
      </c>
      <c r="H68" s="57">
        <f>SUM(H58:H67)</f>
        <v>7186</v>
      </c>
      <c r="I68" s="57">
        <f>SUM(I58:I67)</f>
        <v>6886</v>
      </c>
      <c r="J68" s="40">
        <f t="shared" ref="J68" si="34">IF(I68&gt;0,(H68-I68)/I68,"--")</f>
        <v>4.3566656985187337E-2</v>
      </c>
    </row>
    <row r="69" spans="1:13" s="5" customFormat="1" x14ac:dyDescent="0.2"/>
    <row r="70" spans="1:13" s="5" customFormat="1" x14ac:dyDescent="0.2">
      <c r="A70" s="44"/>
      <c r="B70" s="9" t="s">
        <v>44</v>
      </c>
      <c r="C70" s="9" t="s">
        <v>41</v>
      </c>
      <c r="D70" s="9"/>
      <c r="E70" s="1"/>
      <c r="F70" s="75"/>
      <c r="G70" s="76"/>
      <c r="H70" s="9" t="s">
        <v>44</v>
      </c>
      <c r="I70" s="9" t="s">
        <v>41</v>
      </c>
      <c r="J70" s="58" t="s">
        <v>2</v>
      </c>
      <c r="K70" s="1"/>
      <c r="L70" s="1"/>
      <c r="M70" s="1"/>
    </row>
    <row r="71" spans="1:13" s="5" customFormat="1" ht="25.5" x14ac:dyDescent="0.2">
      <c r="A71" s="47"/>
      <c r="B71" s="48" t="s">
        <v>28</v>
      </c>
      <c r="C71" s="48" t="s">
        <v>28</v>
      </c>
      <c r="D71" s="44" t="s">
        <v>2</v>
      </c>
      <c r="F71" s="72" t="s">
        <v>38</v>
      </c>
      <c r="G71" s="73"/>
      <c r="H71" s="4">
        <v>46506</v>
      </c>
      <c r="I71" s="4">
        <f>C68</f>
        <v>45918</v>
      </c>
      <c r="J71" s="40">
        <f t="shared" ref="J71:J72" si="35">IF(I71&gt;0,(H71-I71)/I71,"--")</f>
        <v>1.2805435776819548E-2</v>
      </c>
    </row>
    <row r="72" spans="1:13" s="5" customFormat="1" x14ac:dyDescent="0.2">
      <c r="A72" s="50" t="s">
        <v>7</v>
      </c>
      <c r="B72" s="51"/>
      <c r="C72" s="51"/>
      <c r="D72" s="59"/>
      <c r="F72" s="72" t="s">
        <v>39</v>
      </c>
      <c r="G72" s="73"/>
      <c r="H72" s="4">
        <v>47663</v>
      </c>
      <c r="I72" s="4">
        <v>46965</v>
      </c>
      <c r="J72" s="40">
        <f t="shared" si="35"/>
        <v>1.4862131374427765E-2</v>
      </c>
    </row>
    <row r="73" spans="1:13" s="5" customFormat="1" x14ac:dyDescent="0.2">
      <c r="A73" s="2" t="s">
        <v>19</v>
      </c>
      <c r="B73" s="60">
        <v>224</v>
      </c>
      <c r="C73" s="60">
        <v>222</v>
      </c>
      <c r="D73" s="65">
        <f>IF(C73&gt;0,(B73 - C73)/C73,"--")</f>
        <v>9.0090090090090089E-3</v>
      </c>
    </row>
    <row r="74" spans="1:13" s="5" customFormat="1" x14ac:dyDescent="0.2">
      <c r="A74" s="2" t="s">
        <v>8</v>
      </c>
      <c r="B74" s="4">
        <v>9380</v>
      </c>
      <c r="C74" s="4">
        <v>9269</v>
      </c>
      <c r="D74" s="65">
        <f>IF(C74&gt;0,(B74 - C74)/C74,"--")</f>
        <v>1.1975401877225159E-2</v>
      </c>
    </row>
    <row r="75" spans="1:13" s="5" customFormat="1" x14ac:dyDescent="0.2">
      <c r="A75" s="2" t="s">
        <v>26</v>
      </c>
      <c r="B75" s="4">
        <v>1333</v>
      </c>
      <c r="C75" s="4">
        <v>1170</v>
      </c>
      <c r="D75" s="65">
        <f t="shared" ref="D75:D81" si="36">IF(C75&gt;0,(B75 - C75)/C75,"--")</f>
        <v>0.13931623931623932</v>
      </c>
    </row>
    <row r="76" spans="1:13" s="5" customFormat="1" x14ac:dyDescent="0.2">
      <c r="A76" s="3" t="s">
        <v>20</v>
      </c>
      <c r="B76" s="61">
        <v>161</v>
      </c>
      <c r="C76" s="61">
        <v>167</v>
      </c>
      <c r="D76" s="65">
        <f t="shared" si="36"/>
        <v>-3.5928143712574849E-2</v>
      </c>
    </row>
    <row r="77" spans="1:13" s="5" customFormat="1" x14ac:dyDescent="0.2">
      <c r="A77" s="3" t="s">
        <v>21</v>
      </c>
      <c r="B77" s="4">
        <v>20441</v>
      </c>
      <c r="C77" s="4">
        <v>20781</v>
      </c>
      <c r="D77" s="65">
        <f t="shared" si="36"/>
        <v>-1.6361099080891197E-2</v>
      </c>
    </row>
    <row r="78" spans="1:13" s="5" customFormat="1" x14ac:dyDescent="0.2">
      <c r="A78" s="3" t="s">
        <v>22</v>
      </c>
      <c r="B78" s="4">
        <v>2891</v>
      </c>
      <c r="C78" s="4">
        <v>2705</v>
      </c>
      <c r="D78" s="65">
        <f t="shared" si="36"/>
        <v>6.8761552680221813E-2</v>
      </c>
    </row>
    <row r="79" spans="1:13" s="5" customFormat="1" x14ac:dyDescent="0.2">
      <c r="A79" s="3" t="s">
        <v>9</v>
      </c>
      <c r="B79" s="4">
        <v>3397</v>
      </c>
      <c r="C79" s="4">
        <v>3189</v>
      </c>
      <c r="D79" s="65">
        <f t="shared" si="36"/>
        <v>6.5224208215741611E-2</v>
      </c>
    </row>
    <row r="80" spans="1:13" s="5" customFormat="1" x14ac:dyDescent="0.2">
      <c r="A80" s="3" t="s">
        <v>10</v>
      </c>
      <c r="B80" s="4">
        <v>7186</v>
      </c>
      <c r="C80" s="4">
        <v>6886</v>
      </c>
      <c r="D80" s="65">
        <f t="shared" si="36"/>
        <v>4.3566656985187337E-2</v>
      </c>
    </row>
    <row r="81" spans="1:11" s="5" customFormat="1" x14ac:dyDescent="0.2">
      <c r="A81" s="3" t="s">
        <v>24</v>
      </c>
      <c r="B81" s="4">
        <v>1493</v>
      </c>
      <c r="C81" s="4">
        <v>1529</v>
      </c>
      <c r="D81" s="65">
        <f t="shared" si="36"/>
        <v>-2.354480052321779E-2</v>
      </c>
    </row>
    <row r="82" spans="1:11" s="5" customFormat="1" x14ac:dyDescent="0.2">
      <c r="A82" s="62" t="s">
        <v>13</v>
      </c>
      <c r="B82" s="63"/>
      <c r="C82" s="63"/>
      <c r="D82" s="59"/>
    </row>
    <row r="83" spans="1:11" s="5" customFormat="1" x14ac:dyDescent="0.2">
      <c r="A83" s="64" t="s">
        <v>11</v>
      </c>
      <c r="B83" s="4">
        <v>21800</v>
      </c>
      <c r="C83" s="4">
        <v>21750</v>
      </c>
      <c r="D83" s="67">
        <f t="shared" ref="D83:D85" si="37">IF(C83&gt;0,(B83-C83)/C83,"--")</f>
        <v>2.2988505747126436E-3</v>
      </c>
    </row>
    <row r="84" spans="1:11" s="1" customFormat="1" x14ac:dyDescent="0.2">
      <c r="A84" s="64" t="s">
        <v>12</v>
      </c>
      <c r="B84" s="4">
        <v>24602</v>
      </c>
      <c r="C84" s="4">
        <v>24089</v>
      </c>
      <c r="D84" s="67">
        <f t="shared" si="37"/>
        <v>2.1296027232346713E-2</v>
      </c>
      <c r="E84" s="5"/>
      <c r="F84" s="5"/>
      <c r="G84" s="5"/>
      <c r="H84" s="5"/>
      <c r="I84" s="5"/>
      <c r="J84" s="5"/>
      <c r="K84" s="5"/>
    </row>
    <row r="85" spans="1:11" s="1" customFormat="1" x14ac:dyDescent="0.2">
      <c r="A85" s="64" t="s">
        <v>24</v>
      </c>
      <c r="B85" s="4">
        <v>104</v>
      </c>
      <c r="C85" s="4">
        <v>79</v>
      </c>
      <c r="D85" s="40">
        <f t="shared" si="37"/>
        <v>0.31645569620253167</v>
      </c>
      <c r="E85" s="5"/>
      <c r="F85" s="5"/>
      <c r="G85" s="5"/>
      <c r="H85" s="5"/>
      <c r="I85" s="5"/>
      <c r="J85" s="5"/>
      <c r="K85" s="5"/>
    </row>
    <row r="86" spans="1:11" s="1" customFormat="1" x14ac:dyDescent="0.2">
      <c r="A86" s="50" t="s">
        <v>23</v>
      </c>
      <c r="B86" s="63"/>
      <c r="C86" s="63"/>
      <c r="D86" s="71"/>
      <c r="E86" s="5"/>
      <c r="F86" s="5"/>
      <c r="G86" s="5"/>
      <c r="H86" s="5"/>
      <c r="I86" s="5"/>
      <c r="J86" s="5"/>
      <c r="K86" s="5"/>
    </row>
    <row r="87" spans="1:11" s="1" customFormat="1" x14ac:dyDescent="0.2">
      <c r="A87" s="3" t="s">
        <v>14</v>
      </c>
      <c r="B87" s="4">
        <v>28795</v>
      </c>
      <c r="C87" s="4">
        <v>28770</v>
      </c>
      <c r="D87" s="40">
        <f t="shared" ref="D87:D90" si="38">IF(C87&gt;0,(B87-C87)/C87,"--")</f>
        <v>8.6896072297532154E-4</v>
      </c>
      <c r="E87" s="5"/>
      <c r="F87" s="5"/>
      <c r="G87" s="5"/>
      <c r="H87" s="5"/>
      <c r="I87" s="5"/>
      <c r="J87" s="5"/>
      <c r="K87" s="5"/>
    </row>
    <row r="88" spans="1:11" s="5" customFormat="1" x14ac:dyDescent="0.2">
      <c r="A88" s="3" t="s">
        <v>15</v>
      </c>
      <c r="B88" s="4">
        <v>10525</v>
      </c>
      <c r="C88" s="4">
        <v>10260</v>
      </c>
      <c r="D88" s="40">
        <f t="shared" si="38"/>
        <v>2.5828460038986353E-2</v>
      </c>
      <c r="F88"/>
      <c r="G88"/>
      <c r="H88"/>
      <c r="I88"/>
      <c r="J88"/>
    </row>
    <row r="89" spans="1:11" s="5" customFormat="1" x14ac:dyDescent="0.2">
      <c r="A89" s="3" t="s">
        <v>10</v>
      </c>
      <c r="B89" s="4">
        <v>7186</v>
      </c>
      <c r="C89" s="4">
        <v>6886</v>
      </c>
      <c r="D89" s="40">
        <f t="shared" si="38"/>
        <v>4.3566656985187337E-2</v>
      </c>
      <c r="F89"/>
      <c r="G89"/>
      <c r="H89"/>
      <c r="I89"/>
      <c r="J89"/>
    </row>
    <row r="90" spans="1:11" x14ac:dyDescent="0.2">
      <c r="A90" s="3" t="s">
        <v>42</v>
      </c>
      <c r="B90" s="4"/>
      <c r="C90" s="4">
        <v>2</v>
      </c>
      <c r="D90" s="40">
        <f t="shared" si="38"/>
        <v>-1</v>
      </c>
    </row>
  </sheetData>
  <mergeCells count="5">
    <mergeCell ref="A10:M10"/>
    <mergeCell ref="A31:M31"/>
    <mergeCell ref="F72:G72"/>
    <mergeCell ref="F70:G70"/>
    <mergeCell ref="F71:G71"/>
  </mergeCells>
  <pageMargins left="0.25" right="0.25" top="0.58937499999999998" bottom="0.75" header="0.3" footer="0.3"/>
  <pageSetup scale="80" fitToHeight="0" orientation="landscape" r:id="rId1"/>
  <headerFooter differentOddEven="1">
    <oddHeader>&amp;C&amp;"Arial,Bold"&amp;14Autumn 2013 UW Seattle ICORA Admissions Report (Census Day Numbers)</oddHeader>
    <evenHeader>&amp;C&amp;"Arial,Bold"&amp;14Autumn 2013 UW Seattle ICORA Enrollment Report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58" zoomScale="80" zoomScaleNormal="80" zoomScalePageLayoutView="120" workbookViewId="0">
      <pane xSplit="1" topLeftCell="B1" activePane="topRight" state="frozen"/>
      <selection activeCell="A51" sqref="A51"/>
      <selection pane="topRight" activeCell="P24" sqref="P24"/>
    </sheetView>
  </sheetViews>
  <sheetFormatPr defaultRowHeight="12.75" x14ac:dyDescent="0.2"/>
  <cols>
    <col min="1" max="1" width="29.5703125" customWidth="1"/>
    <col min="2" max="2" width="12.140625" customWidth="1"/>
    <col min="3" max="3" width="11.5703125" bestFit="1" customWidth="1"/>
    <col min="4" max="4" width="9.5703125" bestFit="1" customWidth="1"/>
    <col min="5" max="5" width="12.140625" customWidth="1"/>
    <col min="6" max="6" width="17.85546875" bestFit="1" customWidth="1"/>
    <col min="7" max="7" width="9.5703125" bestFit="1" customWidth="1"/>
    <col min="8" max="8" width="12" customWidth="1"/>
    <col min="9" max="9" width="12.5703125" customWidth="1"/>
    <col min="10" max="10" width="10" bestFit="1" customWidth="1"/>
    <col min="11" max="11" width="12.28515625" customWidth="1"/>
    <col min="12" max="12" width="11.5703125" bestFit="1" customWidth="1"/>
    <col min="13" max="13" width="9.5703125" bestFit="1" customWidth="1"/>
  </cols>
  <sheetData>
    <row r="1" spans="1:13" x14ac:dyDescent="0.2">
      <c r="A1" s="41" t="s">
        <v>16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">
      <c r="A2" s="8"/>
      <c r="B2" s="9" t="s">
        <v>44</v>
      </c>
      <c r="C2" s="9" t="s">
        <v>41</v>
      </c>
      <c r="D2" s="9"/>
      <c r="E2" s="9" t="s">
        <v>44</v>
      </c>
      <c r="F2" s="9" t="s">
        <v>41</v>
      </c>
      <c r="G2" s="9"/>
      <c r="H2" s="9" t="s">
        <v>44</v>
      </c>
      <c r="I2" s="9" t="s">
        <v>41</v>
      </c>
      <c r="J2" s="10"/>
      <c r="K2" s="9" t="s">
        <v>44</v>
      </c>
      <c r="L2" s="9" t="s">
        <v>41</v>
      </c>
      <c r="M2" s="9"/>
    </row>
    <row r="3" spans="1:13" x14ac:dyDescent="0.2">
      <c r="A3" s="11"/>
      <c r="B3" s="12" t="s">
        <v>18</v>
      </c>
      <c r="C3" s="12" t="s">
        <v>18</v>
      </c>
      <c r="D3" s="8" t="s">
        <v>2</v>
      </c>
      <c r="E3" s="12" t="s">
        <v>0</v>
      </c>
      <c r="F3" s="12" t="s">
        <v>0</v>
      </c>
      <c r="G3" s="8" t="s">
        <v>2</v>
      </c>
      <c r="H3" s="12" t="s">
        <v>1</v>
      </c>
      <c r="I3" s="12" t="s">
        <v>1</v>
      </c>
      <c r="J3" s="8" t="s">
        <v>2</v>
      </c>
      <c r="K3" s="10" t="s">
        <v>17</v>
      </c>
      <c r="L3" s="10" t="s">
        <v>17</v>
      </c>
      <c r="M3" s="13" t="s">
        <v>2</v>
      </c>
    </row>
    <row r="4" spans="1:13" x14ac:dyDescent="0.2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</row>
    <row r="5" spans="1:13" x14ac:dyDescent="0.2">
      <c r="A5" s="10" t="s">
        <v>3</v>
      </c>
      <c r="B5" s="4">
        <v>1982</v>
      </c>
      <c r="C5" s="4">
        <v>1878</v>
      </c>
      <c r="D5" s="40">
        <f t="shared" ref="D5:D8" si="0">IF(C5&gt;0,(B5-C5)/C5,"--")</f>
        <v>5.5378061767838126E-2</v>
      </c>
      <c r="E5" s="10">
        <v>1662</v>
      </c>
      <c r="F5" s="10">
        <v>1574</v>
      </c>
      <c r="G5" s="40">
        <f t="shared" ref="G5:G6" si="1">IF(F5&gt;0,(E5-F5)/F5,"--")</f>
        <v>5.5908513341804321E-2</v>
      </c>
      <c r="H5" s="10">
        <v>626</v>
      </c>
      <c r="I5" s="10">
        <v>587</v>
      </c>
      <c r="J5" s="40">
        <f t="shared" ref="J5:J6" si="2">IF(I5&gt;0,(H5-I5)/I5,"--")</f>
        <v>6.6439522998296419E-2</v>
      </c>
      <c r="K5" s="10">
        <v>588</v>
      </c>
      <c r="L5" s="10">
        <v>533</v>
      </c>
      <c r="M5" s="40">
        <f t="shared" ref="M5:M8" si="3">IF(L5&gt;0,(K5-L5)/L5,"--")</f>
        <v>0.10318949343339587</v>
      </c>
    </row>
    <row r="6" spans="1:13" x14ac:dyDescent="0.2">
      <c r="A6" s="10" t="s">
        <v>4</v>
      </c>
      <c r="B6" s="4">
        <v>1956</v>
      </c>
      <c r="C6" s="4">
        <v>1932</v>
      </c>
      <c r="D6" s="40">
        <f t="shared" si="0"/>
        <v>1.2422360248447204E-2</v>
      </c>
      <c r="E6" s="10">
        <v>1425</v>
      </c>
      <c r="F6" s="10">
        <v>1464</v>
      </c>
      <c r="G6" s="40">
        <f t="shared" si="1"/>
        <v>-2.663934426229508E-2</v>
      </c>
      <c r="H6" s="10">
        <v>1019</v>
      </c>
      <c r="I6" s="10">
        <v>1077</v>
      </c>
      <c r="J6" s="40">
        <f t="shared" si="2"/>
        <v>-5.3853296193129063E-2</v>
      </c>
      <c r="K6" s="10">
        <v>892</v>
      </c>
      <c r="L6" s="10">
        <v>951</v>
      </c>
      <c r="M6" s="40">
        <f t="shared" si="3"/>
        <v>-6.203995793901157E-2</v>
      </c>
    </row>
    <row r="7" spans="1:13" x14ac:dyDescent="0.2">
      <c r="A7" s="18"/>
      <c r="B7" s="19"/>
      <c r="C7" s="19"/>
      <c r="D7" s="19"/>
      <c r="E7" s="32"/>
      <c r="F7" s="19"/>
      <c r="G7" s="19"/>
      <c r="H7" s="32"/>
      <c r="I7" s="19"/>
      <c r="J7" s="19"/>
      <c r="K7" s="34"/>
      <c r="L7" s="34"/>
      <c r="M7" s="17"/>
    </row>
    <row r="8" spans="1:13" x14ac:dyDescent="0.2">
      <c r="A8" s="20" t="s">
        <v>5</v>
      </c>
      <c r="B8" s="21">
        <f>SUM(B5:B6)</f>
        <v>3938</v>
      </c>
      <c r="C8" s="21">
        <f>SUM(C5:C6)</f>
        <v>3810</v>
      </c>
      <c r="D8" s="40">
        <f t="shared" si="0"/>
        <v>3.3595800524934383E-2</v>
      </c>
      <c r="E8" s="21">
        <f t="shared" ref="E8:F8" si="4">SUM(E5:E6)</f>
        <v>3087</v>
      </c>
      <c r="F8" s="21">
        <f t="shared" si="4"/>
        <v>3038</v>
      </c>
      <c r="G8" s="40">
        <f t="shared" ref="G8" si="5">IF(F8&gt;0,(E8-F8)/F8,"--")</f>
        <v>1.6129032258064516E-2</v>
      </c>
      <c r="H8" s="21">
        <f t="shared" ref="H8:I8" si="6">SUM(H5:H6)</f>
        <v>1645</v>
      </c>
      <c r="I8" s="21">
        <f t="shared" si="6"/>
        <v>1664</v>
      </c>
      <c r="J8" s="40">
        <f t="shared" ref="J8" si="7">IF(I8&gt;0,(H8-I8)/I8,"--")</f>
        <v>-1.141826923076923E-2</v>
      </c>
      <c r="K8" s="10">
        <f>IF(ISNUMBER(K5),SUM(K5:K6),K6)</f>
        <v>1480</v>
      </c>
      <c r="L8" s="10">
        <f>IF(ISNUMBER(L5),SUM(L5:L6),L6)</f>
        <v>1484</v>
      </c>
      <c r="M8" s="40">
        <f t="shared" si="3"/>
        <v>-2.6954177897574125E-3</v>
      </c>
    </row>
    <row r="9" spans="1:13" x14ac:dyDescent="0.2">
      <c r="A9" s="22"/>
      <c r="B9" s="23"/>
      <c r="C9" s="23"/>
      <c r="D9" s="24"/>
      <c r="E9" s="23"/>
      <c r="F9" s="23"/>
      <c r="G9" s="24"/>
      <c r="H9" s="23"/>
      <c r="I9" s="23"/>
      <c r="J9" s="24"/>
      <c r="K9" s="23"/>
      <c r="L9" s="23"/>
      <c r="M9" s="24"/>
    </row>
    <row r="10" spans="1:13" x14ac:dyDescent="0.2">
      <c r="A10" s="74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x14ac:dyDescent="0.2">
      <c r="A11" s="8"/>
      <c r="B11" s="9" t="s">
        <v>44</v>
      </c>
      <c r="C11" s="9" t="s">
        <v>41</v>
      </c>
      <c r="D11" s="9"/>
      <c r="E11" s="9" t="s">
        <v>44</v>
      </c>
      <c r="F11" s="9" t="s">
        <v>41</v>
      </c>
      <c r="G11" s="9"/>
      <c r="H11" s="9" t="s">
        <v>44</v>
      </c>
      <c r="I11" s="9" t="s">
        <v>41</v>
      </c>
      <c r="J11" s="10"/>
      <c r="K11" s="9" t="s">
        <v>44</v>
      </c>
      <c r="L11" s="9" t="s">
        <v>41</v>
      </c>
      <c r="M11" s="9"/>
    </row>
    <row r="12" spans="1:13" x14ac:dyDescent="0.2">
      <c r="A12" s="25"/>
      <c r="B12" s="12" t="s">
        <v>18</v>
      </c>
      <c r="C12" s="12" t="s">
        <v>18</v>
      </c>
      <c r="D12" s="8" t="s">
        <v>2</v>
      </c>
      <c r="E12" s="12" t="s">
        <v>0</v>
      </c>
      <c r="F12" s="12" t="s">
        <v>0</v>
      </c>
      <c r="G12" s="8" t="s">
        <v>2</v>
      </c>
      <c r="H12" s="12" t="s">
        <v>1</v>
      </c>
      <c r="I12" s="12" t="s">
        <v>1</v>
      </c>
      <c r="J12" s="8" t="s">
        <v>2</v>
      </c>
      <c r="K12" s="10" t="s">
        <v>17</v>
      </c>
      <c r="L12" s="10" t="s">
        <v>17</v>
      </c>
      <c r="M12" s="13" t="s">
        <v>2</v>
      </c>
    </row>
    <row r="13" spans="1:13" x14ac:dyDescent="0.2">
      <c r="A13" s="14" t="s">
        <v>7</v>
      </c>
      <c r="B13" s="35"/>
      <c r="C13" s="35"/>
      <c r="D13" s="35"/>
      <c r="E13" s="35"/>
      <c r="F13" s="35"/>
      <c r="G13" s="35"/>
      <c r="H13" s="35"/>
      <c r="I13" s="35"/>
      <c r="J13" s="38"/>
      <c r="K13" s="16"/>
      <c r="L13" s="16"/>
      <c r="M13" s="17"/>
    </row>
    <row r="14" spans="1:13" x14ac:dyDescent="0.2">
      <c r="A14" s="2" t="s">
        <v>19</v>
      </c>
      <c r="B14" s="37">
        <v>17</v>
      </c>
      <c r="C14" s="37">
        <v>22</v>
      </c>
      <c r="D14" s="40">
        <f>IF(C14&gt;0,(B14-C14)/C14,"--")</f>
        <v>-0.22727272727272727</v>
      </c>
      <c r="E14" s="37">
        <v>10</v>
      </c>
      <c r="F14" s="37">
        <v>17</v>
      </c>
      <c r="G14" s="40">
        <f>IF(F14&gt;0,(E14-F14)/F14,"--")</f>
        <v>-0.41176470588235292</v>
      </c>
      <c r="H14" s="37">
        <v>5</v>
      </c>
      <c r="I14" s="37">
        <v>5</v>
      </c>
      <c r="J14" s="40">
        <f>IF(I14&gt;0,(H14-I14)/I14,"--")</f>
        <v>0</v>
      </c>
      <c r="K14" s="10">
        <v>2</v>
      </c>
      <c r="L14" s="10">
        <v>4</v>
      </c>
      <c r="M14" s="40">
        <f>IF(L14&gt;0,(K14-L14)/L14,"--")</f>
        <v>-0.5</v>
      </c>
    </row>
    <row r="15" spans="1:13" x14ac:dyDescent="0.2">
      <c r="A15" s="2" t="s">
        <v>8</v>
      </c>
      <c r="B15" s="37">
        <v>451</v>
      </c>
      <c r="C15" s="37">
        <v>475</v>
      </c>
      <c r="D15" s="40">
        <f>IF(C15&gt;0,(B15-C15)/C15,"--")</f>
        <v>-5.0526315789473683E-2</v>
      </c>
      <c r="E15" s="37">
        <v>413</v>
      </c>
      <c r="F15" s="37">
        <v>424</v>
      </c>
      <c r="G15" s="40">
        <f>IF(F15&gt;0,(E15-F15)/F15,"--")</f>
        <v>-2.5943396226415096E-2</v>
      </c>
      <c r="H15" s="37">
        <v>125</v>
      </c>
      <c r="I15" s="37">
        <v>130</v>
      </c>
      <c r="J15" s="40">
        <f>IF(I15&gt;0,(H15-I15)/I15,"--")</f>
        <v>-3.8461538461538464E-2</v>
      </c>
      <c r="K15" s="10">
        <v>119</v>
      </c>
      <c r="L15" s="10">
        <v>122</v>
      </c>
      <c r="M15" s="40">
        <f>IF(L15&gt;0,(K15-L15)/L15,"--")</f>
        <v>-2.4590163934426229E-2</v>
      </c>
    </row>
    <row r="16" spans="1:13" x14ac:dyDescent="0.2">
      <c r="A16" s="2" t="s">
        <v>26</v>
      </c>
      <c r="B16" s="37">
        <v>206</v>
      </c>
      <c r="C16" s="37">
        <v>180</v>
      </c>
      <c r="D16" s="40">
        <f t="shared" ref="D16:D22" si="8">IF(C16&gt;0,(B16-C16)/C16,"--")</f>
        <v>0.14444444444444443</v>
      </c>
      <c r="E16" s="37">
        <v>150</v>
      </c>
      <c r="F16" s="37">
        <v>133</v>
      </c>
      <c r="G16" s="40">
        <f t="shared" ref="G16:G22" si="9">IF(F16&gt;0,(E16-F16)/F16,"--")</f>
        <v>0.12781954887218044</v>
      </c>
      <c r="H16" s="37">
        <v>56</v>
      </c>
      <c r="I16" s="37">
        <v>45</v>
      </c>
      <c r="J16" s="40">
        <f t="shared" ref="J16:J22" si="10">IF(I16&gt;0,(H16-I16)/I16,"--")</f>
        <v>0.24444444444444444</v>
      </c>
      <c r="K16" s="10">
        <v>53</v>
      </c>
      <c r="L16" s="10">
        <v>38</v>
      </c>
      <c r="M16" s="40">
        <f t="shared" ref="M16:M22" si="11">IF(L16&gt;0,(K16-L16)/L16,"--")</f>
        <v>0.39473684210526316</v>
      </c>
    </row>
    <row r="17" spans="1:13" x14ac:dyDescent="0.2">
      <c r="A17" s="3" t="s">
        <v>20</v>
      </c>
      <c r="B17" s="37">
        <v>38</v>
      </c>
      <c r="C17" s="37">
        <v>33</v>
      </c>
      <c r="D17" s="40">
        <f t="shared" si="8"/>
        <v>0.15151515151515152</v>
      </c>
      <c r="E17" s="37">
        <v>29</v>
      </c>
      <c r="F17" s="37">
        <v>24</v>
      </c>
      <c r="G17" s="40">
        <f t="shared" si="9"/>
        <v>0.20833333333333334</v>
      </c>
      <c r="H17" s="37">
        <v>12</v>
      </c>
      <c r="I17" s="37">
        <v>14</v>
      </c>
      <c r="J17" s="40">
        <f t="shared" si="10"/>
        <v>-0.14285714285714285</v>
      </c>
      <c r="K17" s="10">
        <v>12</v>
      </c>
      <c r="L17" s="10">
        <v>14</v>
      </c>
      <c r="M17" s="40">
        <f t="shared" si="11"/>
        <v>-0.14285714285714285</v>
      </c>
    </row>
    <row r="18" spans="1:13" x14ac:dyDescent="0.2">
      <c r="A18" s="3" t="s">
        <v>21</v>
      </c>
      <c r="B18" s="37">
        <v>587</v>
      </c>
      <c r="C18" s="37">
        <v>535</v>
      </c>
      <c r="D18" s="40">
        <f t="shared" si="8"/>
        <v>9.719626168224299E-2</v>
      </c>
      <c r="E18" s="37">
        <v>512</v>
      </c>
      <c r="F18" s="37">
        <v>468</v>
      </c>
      <c r="G18" s="40">
        <f t="shared" si="9"/>
        <v>9.4017094017094016E-2</v>
      </c>
      <c r="H18" s="37">
        <v>213</v>
      </c>
      <c r="I18" s="37">
        <v>201</v>
      </c>
      <c r="J18" s="40">
        <f t="shared" si="10"/>
        <v>5.9701492537313432E-2</v>
      </c>
      <c r="K18" s="10">
        <v>197</v>
      </c>
      <c r="L18" s="10">
        <v>181</v>
      </c>
      <c r="M18" s="40">
        <f t="shared" si="11"/>
        <v>8.8397790055248615E-2</v>
      </c>
    </row>
    <row r="19" spans="1:13" x14ac:dyDescent="0.2">
      <c r="A19" s="3" t="s">
        <v>22</v>
      </c>
      <c r="B19" s="37">
        <v>201</v>
      </c>
      <c r="C19" s="37">
        <v>175</v>
      </c>
      <c r="D19" s="40">
        <f t="shared" si="8"/>
        <v>0.14857142857142858</v>
      </c>
      <c r="E19" s="37">
        <v>168</v>
      </c>
      <c r="F19" s="37">
        <v>151</v>
      </c>
      <c r="G19" s="40">
        <f t="shared" si="9"/>
        <v>0.11258278145695365</v>
      </c>
      <c r="H19" s="37">
        <v>77</v>
      </c>
      <c r="I19" s="37">
        <v>65</v>
      </c>
      <c r="J19" s="40">
        <f t="shared" si="10"/>
        <v>0.18461538461538463</v>
      </c>
      <c r="K19" s="10">
        <v>74</v>
      </c>
      <c r="L19" s="10">
        <v>59</v>
      </c>
      <c r="M19" s="40">
        <f t="shared" si="11"/>
        <v>0.25423728813559321</v>
      </c>
    </row>
    <row r="20" spans="1:13" x14ac:dyDescent="0.2">
      <c r="A20" s="3" t="s">
        <v>9</v>
      </c>
      <c r="B20" s="10">
        <v>381</v>
      </c>
      <c r="C20" s="10">
        <v>335</v>
      </c>
      <c r="D20" s="40">
        <f t="shared" si="8"/>
        <v>0.1373134328358209</v>
      </c>
      <c r="E20" s="10">
        <v>316</v>
      </c>
      <c r="F20" s="10">
        <v>282</v>
      </c>
      <c r="G20" s="40">
        <f t="shared" si="9"/>
        <v>0.12056737588652482</v>
      </c>
      <c r="H20" s="10">
        <v>126</v>
      </c>
      <c r="I20" s="10">
        <v>112</v>
      </c>
      <c r="J20" s="40">
        <f t="shared" si="10"/>
        <v>0.125</v>
      </c>
      <c r="K20" s="10">
        <v>119</v>
      </c>
      <c r="L20" s="10">
        <v>102</v>
      </c>
      <c r="M20" s="40">
        <f t="shared" si="11"/>
        <v>0.16666666666666666</v>
      </c>
    </row>
    <row r="21" spans="1:13" x14ac:dyDescent="0.2">
      <c r="A21" s="3" t="s">
        <v>10</v>
      </c>
      <c r="B21" s="37">
        <v>88</v>
      </c>
      <c r="C21" s="37">
        <v>98</v>
      </c>
      <c r="D21" s="40">
        <f t="shared" si="8"/>
        <v>-0.10204081632653061</v>
      </c>
      <c r="E21" s="37">
        <v>53</v>
      </c>
      <c r="F21" s="37">
        <v>57</v>
      </c>
      <c r="G21" s="40">
        <f t="shared" si="9"/>
        <v>-7.0175438596491224E-2</v>
      </c>
      <c r="H21" s="37">
        <v>7</v>
      </c>
      <c r="I21" s="37">
        <v>10</v>
      </c>
      <c r="J21" s="40">
        <f t="shared" si="10"/>
        <v>-0.3</v>
      </c>
      <c r="K21" s="10">
        <v>7</v>
      </c>
      <c r="L21" s="10">
        <v>8</v>
      </c>
      <c r="M21" s="40">
        <f t="shared" si="11"/>
        <v>-0.125</v>
      </c>
    </row>
    <row r="22" spans="1:13" x14ac:dyDescent="0.2">
      <c r="A22" s="3" t="s">
        <v>24</v>
      </c>
      <c r="B22" s="37">
        <v>13</v>
      </c>
      <c r="C22" s="37">
        <v>25</v>
      </c>
      <c r="D22" s="40">
        <f t="shared" si="8"/>
        <v>-0.48</v>
      </c>
      <c r="E22" s="37">
        <v>11</v>
      </c>
      <c r="F22" s="37">
        <v>18</v>
      </c>
      <c r="G22" s="40">
        <f t="shared" si="9"/>
        <v>-0.3888888888888889</v>
      </c>
      <c r="H22" s="37">
        <v>5</v>
      </c>
      <c r="I22" s="37">
        <v>5</v>
      </c>
      <c r="J22" s="40">
        <f t="shared" si="10"/>
        <v>0</v>
      </c>
      <c r="K22" s="10">
        <v>5</v>
      </c>
      <c r="L22" s="10">
        <v>5</v>
      </c>
      <c r="M22" s="40">
        <f t="shared" si="11"/>
        <v>0</v>
      </c>
    </row>
    <row r="23" spans="1:13" x14ac:dyDescent="0.2">
      <c r="A23" s="26" t="s">
        <v>13</v>
      </c>
      <c r="B23" s="36"/>
      <c r="C23" s="36"/>
      <c r="D23" s="36"/>
      <c r="E23" s="36"/>
      <c r="F23" s="36"/>
      <c r="G23" s="36"/>
      <c r="H23" s="36"/>
      <c r="I23" s="36"/>
      <c r="J23" s="33"/>
      <c r="K23" s="16"/>
      <c r="L23" s="16"/>
      <c r="M23" s="17"/>
    </row>
    <row r="24" spans="1:13" x14ac:dyDescent="0.2">
      <c r="A24" s="13" t="s">
        <v>12</v>
      </c>
      <c r="B24" s="31">
        <v>1156</v>
      </c>
      <c r="C24" s="31">
        <v>1075</v>
      </c>
      <c r="D24" s="40">
        <f t="shared" ref="D24:D25" si="12">IF(C24&gt;0,(B24-C24)/C24,"--")</f>
        <v>7.5348837209302327E-2</v>
      </c>
      <c r="E24" s="10">
        <v>979</v>
      </c>
      <c r="F24" s="10">
        <v>919</v>
      </c>
      <c r="G24" s="40">
        <f t="shared" ref="G24:G25" si="13">IF(F24&gt;0,(E24-F24)/F24,"--")</f>
        <v>6.5288356909684445E-2</v>
      </c>
      <c r="H24" s="10">
        <v>342</v>
      </c>
      <c r="I24" s="10">
        <v>331</v>
      </c>
      <c r="J24" s="40">
        <f t="shared" ref="J24:J25" si="14">IF(I24&gt;0,(H24-I24)/I24,"--")</f>
        <v>3.3232628398791542E-2</v>
      </c>
      <c r="K24" s="10">
        <v>321</v>
      </c>
      <c r="L24" s="10">
        <v>302</v>
      </c>
      <c r="M24" s="40">
        <f t="shared" ref="M24:M25" si="15">IF(L24&gt;0,(K24-L24)/L24,"--")</f>
        <v>6.2913907284768214E-2</v>
      </c>
    </row>
    <row r="25" spans="1:13" x14ac:dyDescent="0.2">
      <c r="A25" s="13" t="s">
        <v>11</v>
      </c>
      <c r="B25" s="31">
        <v>826</v>
      </c>
      <c r="C25" s="31">
        <v>803</v>
      </c>
      <c r="D25" s="40">
        <f t="shared" si="12"/>
        <v>2.8642590286425903E-2</v>
      </c>
      <c r="E25" s="10">
        <v>683</v>
      </c>
      <c r="F25" s="10">
        <v>655</v>
      </c>
      <c r="G25" s="40">
        <f t="shared" si="13"/>
        <v>4.2748091603053436E-2</v>
      </c>
      <c r="H25" s="10">
        <v>284</v>
      </c>
      <c r="I25" s="10">
        <v>256</v>
      </c>
      <c r="J25" s="40">
        <f t="shared" si="14"/>
        <v>0.109375</v>
      </c>
      <c r="K25" s="10">
        <v>267</v>
      </c>
      <c r="L25" s="10">
        <v>231</v>
      </c>
      <c r="M25" s="40">
        <f t="shared" si="15"/>
        <v>0.15584415584415584</v>
      </c>
    </row>
    <row r="26" spans="1:13" x14ac:dyDescent="0.2">
      <c r="A26" s="14" t="s">
        <v>23</v>
      </c>
      <c r="B26" s="36"/>
      <c r="C26" s="36"/>
      <c r="D26" s="36"/>
      <c r="E26" s="36"/>
      <c r="F26" s="36"/>
      <c r="G26" s="36"/>
      <c r="H26" s="36"/>
      <c r="I26" s="36"/>
      <c r="J26" s="33"/>
      <c r="K26" s="16"/>
      <c r="L26" s="16"/>
      <c r="M26" s="17"/>
    </row>
    <row r="27" spans="1:13" x14ac:dyDescent="0.2">
      <c r="A27" s="13" t="s">
        <v>14</v>
      </c>
      <c r="B27" s="31">
        <v>1623</v>
      </c>
      <c r="C27" s="31">
        <v>1532</v>
      </c>
      <c r="D27" s="40">
        <f t="shared" ref="D27:D29" si="16">IF(C27&gt;0,(B27-C27)/C27,"--")</f>
        <v>5.939947780678851E-2</v>
      </c>
      <c r="E27" s="31">
        <v>1394</v>
      </c>
      <c r="F27" s="31">
        <v>1312</v>
      </c>
      <c r="G27" s="40">
        <f t="shared" ref="G27:G29" si="17">IF(F27&gt;0,(E27-F27)/F27,"--")</f>
        <v>6.25E-2</v>
      </c>
      <c r="H27" s="10">
        <v>597</v>
      </c>
      <c r="I27" s="10">
        <v>552</v>
      </c>
      <c r="J27" s="40">
        <f t="shared" ref="J27:J29" si="18">IF(I27&gt;0,(H27-I27)/I27,"--")</f>
        <v>8.1521739130434784E-2</v>
      </c>
      <c r="K27" s="10">
        <v>559</v>
      </c>
      <c r="L27" s="10">
        <v>505</v>
      </c>
      <c r="M27" s="40">
        <f t="shared" ref="M27:M29" si="19">IF(L27&gt;0,(K27-L27)/L27,"--")</f>
        <v>0.10693069306930693</v>
      </c>
    </row>
    <row r="28" spans="1:13" x14ac:dyDescent="0.2">
      <c r="A28" s="13" t="s">
        <v>15</v>
      </c>
      <c r="B28" s="10">
        <v>271</v>
      </c>
      <c r="C28" s="10">
        <v>248</v>
      </c>
      <c r="D28" s="40">
        <f t="shared" si="16"/>
        <v>9.2741935483870969E-2</v>
      </c>
      <c r="E28" s="10">
        <v>215</v>
      </c>
      <c r="F28" s="10">
        <v>205</v>
      </c>
      <c r="G28" s="40">
        <f t="shared" si="17"/>
        <v>4.878048780487805E-2</v>
      </c>
      <c r="H28" s="10">
        <v>32</v>
      </c>
      <c r="I28" s="10">
        <v>25</v>
      </c>
      <c r="J28" s="40">
        <f t="shared" si="18"/>
        <v>0.28000000000000003</v>
      </c>
      <c r="K28" s="10">
        <v>22</v>
      </c>
      <c r="L28" s="10">
        <v>20</v>
      </c>
      <c r="M28" s="40">
        <f t="shared" si="19"/>
        <v>0.1</v>
      </c>
    </row>
    <row r="29" spans="1:13" x14ac:dyDescent="0.2">
      <c r="A29" s="13" t="s">
        <v>10</v>
      </c>
      <c r="B29" s="10">
        <v>88</v>
      </c>
      <c r="C29" s="10">
        <v>98</v>
      </c>
      <c r="D29" s="40">
        <f t="shared" si="16"/>
        <v>-0.10204081632653061</v>
      </c>
      <c r="E29" s="10">
        <v>53</v>
      </c>
      <c r="F29" s="10">
        <v>57</v>
      </c>
      <c r="G29" s="40">
        <f t="shared" si="17"/>
        <v>-7.0175438596491224E-2</v>
      </c>
      <c r="H29" s="10">
        <v>7</v>
      </c>
      <c r="I29" s="10">
        <v>10</v>
      </c>
      <c r="J29" s="40">
        <f t="shared" si="18"/>
        <v>-0.3</v>
      </c>
      <c r="K29" s="10">
        <v>7</v>
      </c>
      <c r="L29" s="10">
        <v>8</v>
      </c>
      <c r="M29" s="40">
        <f t="shared" si="19"/>
        <v>-0.125</v>
      </c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1:13" x14ac:dyDescent="0.2">
      <c r="A32" s="8"/>
      <c r="B32" s="9" t="s">
        <v>44</v>
      </c>
      <c r="C32" s="9" t="s">
        <v>41</v>
      </c>
      <c r="D32" s="9"/>
      <c r="E32" s="9" t="s">
        <v>44</v>
      </c>
      <c r="F32" s="9" t="s">
        <v>41</v>
      </c>
      <c r="G32" s="9"/>
      <c r="H32" s="9" t="s">
        <v>44</v>
      </c>
      <c r="I32" s="9" t="s">
        <v>41</v>
      </c>
      <c r="J32" s="10"/>
      <c r="K32" s="9" t="s">
        <v>44</v>
      </c>
      <c r="L32" s="9" t="s">
        <v>41</v>
      </c>
      <c r="M32" s="9"/>
    </row>
    <row r="33" spans="1:13" x14ac:dyDescent="0.2">
      <c r="A33" s="25"/>
      <c r="B33" s="12" t="s">
        <v>18</v>
      </c>
      <c r="C33" s="12" t="s">
        <v>18</v>
      </c>
      <c r="D33" s="8" t="s">
        <v>2</v>
      </c>
      <c r="E33" s="12" t="s">
        <v>0</v>
      </c>
      <c r="F33" s="12" t="s">
        <v>0</v>
      </c>
      <c r="G33" s="8" t="s">
        <v>2</v>
      </c>
      <c r="H33" s="12" t="s">
        <v>1</v>
      </c>
      <c r="I33" s="12" t="s">
        <v>1</v>
      </c>
      <c r="J33" s="8" t="s">
        <v>2</v>
      </c>
      <c r="K33" s="10" t="s">
        <v>17</v>
      </c>
      <c r="L33" s="10" t="s">
        <v>17</v>
      </c>
      <c r="M33" s="13" t="s">
        <v>2</v>
      </c>
    </row>
    <row r="34" spans="1:13" x14ac:dyDescent="0.2">
      <c r="A34" s="14" t="s">
        <v>7</v>
      </c>
      <c r="B34" s="35"/>
      <c r="C34" s="35"/>
      <c r="D34" s="35"/>
      <c r="E34" s="35"/>
      <c r="F34" s="35"/>
      <c r="G34" s="35"/>
      <c r="H34" s="35"/>
      <c r="I34" s="35"/>
      <c r="J34" s="38"/>
      <c r="K34" s="16"/>
      <c r="L34" s="16"/>
      <c r="M34" s="17"/>
    </row>
    <row r="35" spans="1:13" x14ac:dyDescent="0.2">
      <c r="A35" s="2" t="s">
        <v>19</v>
      </c>
      <c r="B35" s="37">
        <v>22</v>
      </c>
      <c r="C35" s="37">
        <v>15</v>
      </c>
      <c r="D35" s="40">
        <f>IF(C35&gt;0,(B35-C35)/C35,"--")</f>
        <v>0.46666666666666667</v>
      </c>
      <c r="E35" s="37">
        <v>16</v>
      </c>
      <c r="F35" s="37">
        <v>10</v>
      </c>
      <c r="G35" s="40">
        <f>IF(F35&gt;0,(E35-F35)/F35,"--")</f>
        <v>0.6</v>
      </c>
      <c r="H35" s="37">
        <v>11</v>
      </c>
      <c r="I35" s="37">
        <v>9</v>
      </c>
      <c r="J35" s="40">
        <f>IF(I35&gt;0,(H35-I35)/I35,"--")</f>
        <v>0.22222222222222221</v>
      </c>
      <c r="K35" s="10">
        <v>10</v>
      </c>
      <c r="L35" s="10">
        <v>8</v>
      </c>
      <c r="M35" s="40">
        <f>IF(L35&gt;0,(K35-L35)/L35,"--")</f>
        <v>0.25</v>
      </c>
    </row>
    <row r="36" spans="1:13" x14ac:dyDescent="0.2">
      <c r="A36" s="2" t="s">
        <v>8</v>
      </c>
      <c r="B36" s="37">
        <v>282</v>
      </c>
      <c r="C36" s="37">
        <v>269</v>
      </c>
      <c r="D36" s="40">
        <f>IF(C36&gt;0,(B36-C36)/C36,"--")</f>
        <v>4.8327137546468404E-2</v>
      </c>
      <c r="E36" s="37">
        <v>211</v>
      </c>
      <c r="F36" s="37">
        <v>217</v>
      </c>
      <c r="G36" s="40">
        <f>IF(F36&gt;0,(E36-F36)/F36,"--")</f>
        <v>-2.7649769585253458E-2</v>
      </c>
      <c r="H36" s="37">
        <v>145</v>
      </c>
      <c r="I36" s="37">
        <v>146</v>
      </c>
      <c r="J36" s="40">
        <f>IF(I36&gt;0,(H36-I36)/I36,"--")</f>
        <v>-6.8493150684931503E-3</v>
      </c>
      <c r="K36" s="10">
        <v>128</v>
      </c>
      <c r="L36" s="10">
        <v>128</v>
      </c>
      <c r="M36" s="40">
        <f>IF(L36&gt;0,(K36-L36)/L36,"--")</f>
        <v>0</v>
      </c>
    </row>
    <row r="37" spans="1:13" x14ac:dyDescent="0.2">
      <c r="A37" s="2" t="s">
        <v>26</v>
      </c>
      <c r="B37" s="37">
        <v>209</v>
      </c>
      <c r="C37" s="37">
        <v>152</v>
      </c>
      <c r="D37" s="40">
        <f t="shared" ref="D37:D43" si="20">IF(C37&gt;0,(B37-C37)/C37,"--")</f>
        <v>0.375</v>
      </c>
      <c r="E37" s="37">
        <v>133</v>
      </c>
      <c r="F37" s="37">
        <v>84</v>
      </c>
      <c r="G37" s="40">
        <f t="shared" ref="G37:G43" si="21">IF(F37&gt;0,(E37-F37)/F37,"--")</f>
        <v>0.58333333333333337</v>
      </c>
      <c r="H37" s="37">
        <v>101</v>
      </c>
      <c r="I37" s="37">
        <v>66</v>
      </c>
      <c r="J37" s="40">
        <f t="shared" ref="J37:J43" si="22">IF(I37&gt;0,(H37-I37)/I37,"--")</f>
        <v>0.53030303030303028</v>
      </c>
      <c r="K37" s="10">
        <v>87</v>
      </c>
      <c r="L37" s="10">
        <v>57</v>
      </c>
      <c r="M37" s="40">
        <f t="shared" ref="M37:M50" si="23">IF(L37&gt;0,(K37-L37)/L37,"--")</f>
        <v>0.52631578947368418</v>
      </c>
    </row>
    <row r="38" spans="1:13" x14ac:dyDescent="0.2">
      <c r="A38" s="3" t="s">
        <v>20</v>
      </c>
      <c r="B38" s="37">
        <v>22</v>
      </c>
      <c r="C38" s="37">
        <v>21</v>
      </c>
      <c r="D38" s="40">
        <f t="shared" si="20"/>
        <v>4.7619047619047616E-2</v>
      </c>
      <c r="E38" s="37">
        <v>17</v>
      </c>
      <c r="F38" s="37">
        <v>14</v>
      </c>
      <c r="G38" s="40">
        <f t="shared" si="21"/>
        <v>0.21428571428571427</v>
      </c>
      <c r="H38" s="37">
        <v>14</v>
      </c>
      <c r="I38" s="37">
        <v>11</v>
      </c>
      <c r="J38" s="40">
        <f t="shared" si="22"/>
        <v>0.27272727272727271</v>
      </c>
      <c r="K38" s="13">
        <v>12</v>
      </c>
      <c r="L38" s="13">
        <v>9</v>
      </c>
      <c r="M38" s="40">
        <f t="shared" si="23"/>
        <v>0.33333333333333331</v>
      </c>
    </row>
    <row r="39" spans="1:13" x14ac:dyDescent="0.2">
      <c r="A39" s="3" t="s">
        <v>21</v>
      </c>
      <c r="B39" s="37">
        <v>820</v>
      </c>
      <c r="C39" s="37">
        <v>794</v>
      </c>
      <c r="D39" s="40">
        <f t="shared" si="20"/>
        <v>3.2745591939546598E-2</v>
      </c>
      <c r="E39" s="37">
        <v>620</v>
      </c>
      <c r="F39" s="37">
        <v>625</v>
      </c>
      <c r="G39" s="40">
        <f t="shared" si="21"/>
        <v>-8.0000000000000002E-3</v>
      </c>
      <c r="H39" s="37">
        <v>461</v>
      </c>
      <c r="I39" s="37">
        <v>489</v>
      </c>
      <c r="J39" s="40">
        <f t="shared" si="22"/>
        <v>-5.7259713701431493E-2</v>
      </c>
      <c r="K39" s="10">
        <v>408</v>
      </c>
      <c r="L39" s="10">
        <v>433</v>
      </c>
      <c r="M39" s="40">
        <f t="shared" si="23"/>
        <v>-5.7736720554272515E-2</v>
      </c>
    </row>
    <row r="40" spans="1:13" x14ac:dyDescent="0.2">
      <c r="A40" s="3" t="s">
        <v>22</v>
      </c>
      <c r="B40" s="37">
        <v>158</v>
      </c>
      <c r="C40" s="37">
        <v>186</v>
      </c>
      <c r="D40" s="40">
        <f t="shared" si="20"/>
        <v>-0.15053763440860216</v>
      </c>
      <c r="E40" s="37">
        <v>100</v>
      </c>
      <c r="F40" s="37">
        <v>152</v>
      </c>
      <c r="G40" s="40">
        <f t="shared" si="21"/>
        <v>-0.34210526315789475</v>
      </c>
      <c r="H40" s="37">
        <v>81</v>
      </c>
      <c r="I40" s="37">
        <v>115</v>
      </c>
      <c r="J40" s="40">
        <f t="shared" si="22"/>
        <v>-0.29565217391304349</v>
      </c>
      <c r="K40" s="10">
        <v>74</v>
      </c>
      <c r="L40" s="10">
        <v>106</v>
      </c>
      <c r="M40" s="40">
        <f t="shared" si="23"/>
        <v>-0.30188679245283018</v>
      </c>
    </row>
    <row r="41" spans="1:13" x14ac:dyDescent="0.2">
      <c r="A41" s="3" t="s">
        <v>9</v>
      </c>
      <c r="B41" s="10">
        <v>243</v>
      </c>
      <c r="C41" s="10">
        <v>243</v>
      </c>
      <c r="D41" s="40">
        <f t="shared" si="20"/>
        <v>0</v>
      </c>
      <c r="E41" s="10">
        <v>181</v>
      </c>
      <c r="F41" s="10">
        <v>187</v>
      </c>
      <c r="G41" s="40">
        <f t="shared" si="21"/>
        <v>-3.2085561497326207E-2</v>
      </c>
      <c r="H41" s="10">
        <v>142</v>
      </c>
      <c r="I41" s="10">
        <v>147</v>
      </c>
      <c r="J41" s="40">
        <f t="shared" si="22"/>
        <v>-3.4013605442176874E-2</v>
      </c>
      <c r="K41" s="10">
        <v>122</v>
      </c>
      <c r="L41" s="10">
        <v>136</v>
      </c>
      <c r="M41" s="40">
        <f t="shared" si="23"/>
        <v>-0.10294117647058823</v>
      </c>
    </row>
    <row r="42" spans="1:13" x14ac:dyDescent="0.2">
      <c r="A42" s="3" t="s">
        <v>10</v>
      </c>
      <c r="B42" s="37">
        <v>171</v>
      </c>
      <c r="C42" s="37">
        <v>212</v>
      </c>
      <c r="D42" s="40">
        <f t="shared" si="20"/>
        <v>-0.19339622641509435</v>
      </c>
      <c r="E42" s="10">
        <v>131</v>
      </c>
      <c r="F42" s="10">
        <v>150</v>
      </c>
      <c r="G42" s="40">
        <f t="shared" si="21"/>
        <v>-0.12666666666666668</v>
      </c>
      <c r="H42" s="10">
        <v>53</v>
      </c>
      <c r="I42" s="10">
        <v>73</v>
      </c>
      <c r="J42" s="40">
        <f t="shared" si="22"/>
        <v>-0.27397260273972601</v>
      </c>
      <c r="K42" s="10">
        <v>43</v>
      </c>
      <c r="L42" s="10">
        <v>57</v>
      </c>
      <c r="M42" s="40">
        <f t="shared" si="23"/>
        <v>-0.24561403508771928</v>
      </c>
    </row>
    <row r="43" spans="1:13" x14ac:dyDescent="0.2">
      <c r="A43" s="3" t="s">
        <v>24</v>
      </c>
      <c r="B43" s="37">
        <v>29</v>
      </c>
      <c r="C43" s="37">
        <v>40</v>
      </c>
      <c r="D43" s="40">
        <f t="shared" si="20"/>
        <v>-0.27500000000000002</v>
      </c>
      <c r="E43" s="10">
        <v>16</v>
      </c>
      <c r="F43" s="10">
        <v>25</v>
      </c>
      <c r="G43" s="40">
        <f t="shared" si="21"/>
        <v>-0.36</v>
      </c>
      <c r="H43" s="10">
        <v>11</v>
      </c>
      <c r="I43" s="10">
        <v>21</v>
      </c>
      <c r="J43" s="40">
        <f t="shared" si="22"/>
        <v>-0.47619047619047616</v>
      </c>
      <c r="K43" s="10">
        <v>8</v>
      </c>
      <c r="L43" s="10">
        <v>17</v>
      </c>
      <c r="M43" s="40">
        <f t="shared" si="23"/>
        <v>-0.52941176470588236</v>
      </c>
    </row>
    <row r="44" spans="1:13" x14ac:dyDescent="0.2">
      <c r="A44" s="26" t="s">
        <v>13</v>
      </c>
      <c r="B44" s="36"/>
      <c r="C44" s="36"/>
      <c r="D44" s="36"/>
      <c r="E44" s="36"/>
      <c r="F44" s="36"/>
      <c r="G44" s="36"/>
      <c r="H44" s="36"/>
      <c r="I44" s="36"/>
      <c r="J44" s="33"/>
      <c r="K44" s="16"/>
      <c r="L44" s="16"/>
      <c r="M44" s="17"/>
    </row>
    <row r="45" spans="1:13" x14ac:dyDescent="0.2">
      <c r="A45" s="13" t="s">
        <v>12</v>
      </c>
      <c r="B45" s="37">
        <v>1025</v>
      </c>
      <c r="C45" s="37">
        <v>1046</v>
      </c>
      <c r="D45" s="40">
        <f t="shared" ref="D45:D46" si="24">IF(C45&gt;0,(B45-C45)/C45,"--")</f>
        <v>-2.0076481835564052E-2</v>
      </c>
      <c r="E45" s="10">
        <v>743</v>
      </c>
      <c r="F45" s="10">
        <v>790</v>
      </c>
      <c r="G45" s="40">
        <f t="shared" ref="G45:G46" si="25">IF(F45&gt;0,(E45-F45)/F45,"--")</f>
        <v>-5.9493670886075947E-2</v>
      </c>
      <c r="H45" s="10">
        <v>529</v>
      </c>
      <c r="I45" s="10">
        <v>576</v>
      </c>
      <c r="J45" s="40">
        <f t="shared" ref="J45:J46" si="26">IF(I45&gt;0,(H45-I45)/I45,"--")</f>
        <v>-8.1597222222222224E-2</v>
      </c>
      <c r="K45" s="10">
        <v>472</v>
      </c>
      <c r="L45" s="10">
        <v>508</v>
      </c>
      <c r="M45" s="40">
        <f t="shared" si="23"/>
        <v>-7.0866141732283464E-2</v>
      </c>
    </row>
    <row r="46" spans="1:13" x14ac:dyDescent="0.2">
      <c r="A46" s="13" t="s">
        <v>11</v>
      </c>
      <c r="B46" s="37">
        <v>931</v>
      </c>
      <c r="C46" s="37">
        <v>886</v>
      </c>
      <c r="D46" s="40">
        <f t="shared" si="24"/>
        <v>5.0790067720090294E-2</v>
      </c>
      <c r="E46" s="10">
        <v>682</v>
      </c>
      <c r="F46" s="10">
        <v>674</v>
      </c>
      <c r="G46" s="40">
        <f t="shared" si="25"/>
        <v>1.1869436201780416E-2</v>
      </c>
      <c r="H46" s="10">
        <v>490</v>
      </c>
      <c r="I46" s="10">
        <v>501</v>
      </c>
      <c r="J46" s="40">
        <f t="shared" si="26"/>
        <v>-2.1956087824351298E-2</v>
      </c>
      <c r="K46" s="10">
        <v>420</v>
      </c>
      <c r="L46" s="10">
        <v>443</v>
      </c>
      <c r="M46" s="40">
        <f t="shared" si="23"/>
        <v>-5.1918735891647853E-2</v>
      </c>
    </row>
    <row r="47" spans="1:13" x14ac:dyDescent="0.2">
      <c r="A47" s="28" t="s">
        <v>23</v>
      </c>
      <c r="B47" s="36"/>
      <c r="C47" s="36"/>
      <c r="D47" s="36"/>
      <c r="E47" s="36"/>
      <c r="F47" s="36"/>
      <c r="G47" s="36"/>
      <c r="H47" s="36"/>
      <c r="I47" s="36"/>
      <c r="J47" s="33"/>
      <c r="K47" s="16"/>
      <c r="L47" s="16"/>
      <c r="M47" s="17"/>
    </row>
    <row r="48" spans="1:13" x14ac:dyDescent="0.2">
      <c r="A48" s="13" t="s">
        <v>14</v>
      </c>
      <c r="B48" s="31">
        <v>1617</v>
      </c>
      <c r="C48" s="31">
        <v>1547</v>
      </c>
      <c r="D48" s="40">
        <f t="shared" ref="D48:D50" si="27">IF(C48&gt;0,(B48-C48)/C48,"--")</f>
        <v>4.5248868778280542E-2</v>
      </c>
      <c r="E48" s="10">
        <v>1203</v>
      </c>
      <c r="F48" s="10">
        <v>1221</v>
      </c>
      <c r="G48" s="40">
        <f t="shared" ref="G48:G50" si="28">IF(F48&gt;0,(E48-F48)/F48,"--")</f>
        <v>-1.4742014742014743E-2</v>
      </c>
      <c r="H48" s="10">
        <v>923</v>
      </c>
      <c r="I48" s="10">
        <v>943</v>
      </c>
      <c r="J48" s="40">
        <f t="shared" ref="J48:J50" si="29">IF(I48&gt;0,(H48-I48)/I48,"--")</f>
        <v>-2.1208907741251327E-2</v>
      </c>
      <c r="K48" s="10">
        <v>829</v>
      </c>
      <c r="L48" s="10">
        <v>853</v>
      </c>
      <c r="M48" s="40">
        <f t="shared" si="23"/>
        <v>-2.8135990621336461E-2</v>
      </c>
    </row>
    <row r="49" spans="1:13" x14ac:dyDescent="0.2">
      <c r="A49" s="13" t="s">
        <v>15</v>
      </c>
      <c r="B49" s="10">
        <v>168</v>
      </c>
      <c r="C49" s="10">
        <v>173</v>
      </c>
      <c r="D49" s="40">
        <f t="shared" si="27"/>
        <v>-2.8901734104046242E-2</v>
      </c>
      <c r="E49" s="10">
        <v>91</v>
      </c>
      <c r="F49" s="10">
        <v>93</v>
      </c>
      <c r="G49" s="40">
        <f t="shared" si="28"/>
        <v>-2.1505376344086023E-2</v>
      </c>
      <c r="H49" s="10">
        <v>43</v>
      </c>
      <c r="I49" s="10">
        <v>61</v>
      </c>
      <c r="J49" s="40">
        <f t="shared" si="29"/>
        <v>-0.29508196721311475</v>
      </c>
      <c r="K49" s="10">
        <v>20</v>
      </c>
      <c r="L49" s="10">
        <v>41</v>
      </c>
      <c r="M49" s="40">
        <f t="shared" si="23"/>
        <v>-0.51219512195121952</v>
      </c>
    </row>
    <row r="50" spans="1:13" x14ac:dyDescent="0.2">
      <c r="A50" s="13" t="s">
        <v>10</v>
      </c>
      <c r="B50" s="10">
        <v>171</v>
      </c>
      <c r="C50" s="10">
        <v>212</v>
      </c>
      <c r="D50" s="40">
        <f t="shared" si="27"/>
        <v>-0.19339622641509435</v>
      </c>
      <c r="E50" s="10">
        <v>131</v>
      </c>
      <c r="F50" s="10">
        <v>150</v>
      </c>
      <c r="G50" s="40">
        <f t="shared" si="28"/>
        <v>-0.12666666666666668</v>
      </c>
      <c r="H50" s="10">
        <v>53</v>
      </c>
      <c r="I50" s="10">
        <v>73</v>
      </c>
      <c r="J50" s="40">
        <f t="shared" si="29"/>
        <v>-0.27397260273972601</v>
      </c>
      <c r="K50" s="10">
        <v>43</v>
      </c>
      <c r="L50" s="10">
        <v>57</v>
      </c>
      <c r="M50" s="40">
        <f t="shared" si="23"/>
        <v>-0.24561403508771928</v>
      </c>
    </row>
    <row r="51" spans="1:13" x14ac:dyDescent="0.2">
      <c r="A51" s="69"/>
      <c r="B51" s="23"/>
      <c r="C51" s="23"/>
      <c r="D51" s="68"/>
      <c r="E51" s="23"/>
      <c r="F51" s="23"/>
      <c r="G51" s="68"/>
      <c r="H51" s="23"/>
      <c r="I51" s="23"/>
      <c r="J51" s="68"/>
      <c r="K51" s="23"/>
      <c r="L51" s="23"/>
      <c r="M51" s="68"/>
    </row>
    <row r="52" spans="1:13" x14ac:dyDescent="0.2">
      <c r="A52" s="70" t="s">
        <v>43</v>
      </c>
      <c r="B52" s="23"/>
      <c r="C52" s="23"/>
      <c r="D52" s="68"/>
      <c r="E52" s="23"/>
      <c r="F52" s="23"/>
      <c r="G52" s="68"/>
      <c r="H52" s="23"/>
      <c r="I52" s="23"/>
      <c r="J52" s="68"/>
      <c r="K52" s="23"/>
      <c r="L52" s="23"/>
      <c r="M52" s="68"/>
    </row>
    <row r="53" spans="1:13" s="1" customFormat="1" ht="17.25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5"/>
      <c r="L53" s="5"/>
      <c r="M53" s="5"/>
    </row>
    <row r="54" spans="1:13" s="1" customFormat="1" x14ac:dyDescent="0.2">
      <c r="A54" s="42" t="s">
        <v>27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s="1" customFormat="1" x14ac:dyDescent="0.2">
      <c r="A55" s="44"/>
      <c r="B55" s="9" t="s">
        <v>44</v>
      </c>
      <c r="C55" s="9" t="s">
        <v>41</v>
      </c>
      <c r="D55" s="9"/>
      <c r="E55" s="9" t="s">
        <v>44</v>
      </c>
      <c r="F55" s="9" t="s">
        <v>41</v>
      </c>
      <c r="G55" s="9"/>
      <c r="H55" s="9" t="s">
        <v>44</v>
      </c>
      <c r="I55" s="9" t="s">
        <v>41</v>
      </c>
      <c r="J55" s="46"/>
    </row>
    <row r="56" spans="1:13" s="5" customFormat="1" ht="38.25" x14ac:dyDescent="0.2">
      <c r="A56" s="47"/>
      <c r="B56" s="48" t="s">
        <v>28</v>
      </c>
      <c r="C56" s="48" t="s">
        <v>28</v>
      </c>
      <c r="D56" s="44" t="s">
        <v>2</v>
      </c>
      <c r="E56" s="48" t="s">
        <v>29</v>
      </c>
      <c r="F56" s="48" t="s">
        <v>29</v>
      </c>
      <c r="G56" s="44" t="s">
        <v>2</v>
      </c>
      <c r="H56" s="49" t="s">
        <v>30</v>
      </c>
      <c r="I56" s="49" t="s">
        <v>30</v>
      </c>
      <c r="J56" s="3" t="s">
        <v>2</v>
      </c>
    </row>
    <row r="57" spans="1:13" s="5" customFormat="1" x14ac:dyDescent="0.2">
      <c r="A57" s="50" t="s">
        <v>6</v>
      </c>
      <c r="B57" s="51"/>
      <c r="C57" s="51"/>
      <c r="D57" s="51"/>
      <c r="E57" s="52"/>
      <c r="F57" s="51"/>
      <c r="G57" s="51"/>
      <c r="H57" s="53"/>
      <c r="I57" s="53"/>
      <c r="J57" s="54"/>
    </row>
    <row r="58" spans="1:13" s="5" customFormat="1" x14ac:dyDescent="0.2">
      <c r="A58" s="3" t="s">
        <v>3</v>
      </c>
      <c r="B58" s="2">
        <v>552</v>
      </c>
      <c r="C58" s="2">
        <v>547</v>
      </c>
      <c r="D58" s="40">
        <f t="shared" ref="D58:D65" si="30">IF(C58&gt;0,(B58-C58)/C58,"--")</f>
        <v>9.140767824497258E-3</v>
      </c>
      <c r="E58" s="2">
        <v>117</v>
      </c>
      <c r="F58" s="2">
        <v>100</v>
      </c>
      <c r="G58" s="40">
        <f t="shared" ref="G58:G65" si="31">IF(F58&gt;0,(E58-F58)/F58,"--")</f>
        <v>0.17</v>
      </c>
      <c r="H58" s="2">
        <v>7</v>
      </c>
      <c r="I58" s="2">
        <v>8</v>
      </c>
      <c r="J58" s="40">
        <f t="shared" ref="J58:J67" si="32">IF(I58&gt;0,(H58-I58)/I58,"--")</f>
        <v>-0.125</v>
      </c>
    </row>
    <row r="59" spans="1:13" s="5" customFormat="1" x14ac:dyDescent="0.2">
      <c r="A59" s="3" t="s">
        <v>31</v>
      </c>
      <c r="B59" s="2">
        <v>679</v>
      </c>
      <c r="C59" s="2">
        <v>669</v>
      </c>
      <c r="D59" s="40">
        <f t="shared" si="30"/>
        <v>1.4947683109118086E-2</v>
      </c>
      <c r="E59" s="2">
        <v>376</v>
      </c>
      <c r="F59" s="2">
        <v>374</v>
      </c>
      <c r="G59" s="40">
        <f t="shared" si="31"/>
        <v>5.3475935828877002E-3</v>
      </c>
      <c r="H59" s="2">
        <v>34</v>
      </c>
      <c r="I59" s="2">
        <v>24</v>
      </c>
      <c r="J59" s="40">
        <f t="shared" si="32"/>
        <v>0.41666666666666669</v>
      </c>
    </row>
    <row r="60" spans="1:13" s="5" customFormat="1" x14ac:dyDescent="0.2">
      <c r="A60" s="3" t="s">
        <v>32</v>
      </c>
      <c r="B60" s="4">
        <v>1718</v>
      </c>
      <c r="C60" s="4">
        <v>1580</v>
      </c>
      <c r="D60" s="40">
        <f t="shared" si="30"/>
        <v>8.7341772151898728E-2</v>
      </c>
      <c r="E60" s="4">
        <v>997</v>
      </c>
      <c r="F60" s="4">
        <v>945</v>
      </c>
      <c r="G60" s="40">
        <f t="shared" si="31"/>
        <v>5.5026455026455028E-2</v>
      </c>
      <c r="H60" s="2">
        <v>62</v>
      </c>
      <c r="I60" s="2">
        <v>89</v>
      </c>
      <c r="J60" s="40">
        <f t="shared" si="32"/>
        <v>-0.30337078651685395</v>
      </c>
    </row>
    <row r="61" spans="1:13" s="5" customFormat="1" x14ac:dyDescent="0.2">
      <c r="A61" s="3" t="s">
        <v>33</v>
      </c>
      <c r="B61" s="4">
        <v>1380</v>
      </c>
      <c r="C61" s="4">
        <v>1368</v>
      </c>
      <c r="D61" s="40">
        <f t="shared" si="30"/>
        <v>8.771929824561403E-3</v>
      </c>
      <c r="E61" s="4">
        <v>1375</v>
      </c>
      <c r="F61" s="4">
        <v>1274</v>
      </c>
      <c r="G61" s="40">
        <f t="shared" si="31"/>
        <v>7.9277864992150712E-2</v>
      </c>
      <c r="H61" s="2">
        <v>79</v>
      </c>
      <c r="I61" s="2">
        <v>81</v>
      </c>
      <c r="J61" s="40">
        <f t="shared" si="32"/>
        <v>-2.4691358024691357E-2</v>
      </c>
    </row>
    <row r="62" spans="1:13" s="5" customFormat="1" x14ac:dyDescent="0.2">
      <c r="A62" s="3" t="s">
        <v>34</v>
      </c>
      <c r="B62" s="2">
        <v>83</v>
      </c>
      <c r="C62" s="2">
        <v>88</v>
      </c>
      <c r="D62" s="40">
        <f t="shared" si="30"/>
        <v>-5.6818181818181816E-2</v>
      </c>
      <c r="E62" s="2">
        <v>59</v>
      </c>
      <c r="F62" s="2">
        <v>47</v>
      </c>
      <c r="G62" s="40">
        <f t="shared" si="31"/>
        <v>0.25531914893617019</v>
      </c>
      <c r="H62" s="2">
        <v>5</v>
      </c>
      <c r="I62" s="2">
        <v>6</v>
      </c>
      <c r="J62" s="40">
        <f t="shared" si="32"/>
        <v>-0.16666666666666666</v>
      </c>
    </row>
    <row r="63" spans="1:13" s="5" customFormat="1" x14ac:dyDescent="0.2">
      <c r="A63" s="3" t="s">
        <v>35</v>
      </c>
      <c r="B63" s="2">
        <v>45</v>
      </c>
      <c r="C63" s="2">
        <v>49</v>
      </c>
      <c r="D63" s="40">
        <f t="shared" si="30"/>
        <v>-8.1632653061224483E-2</v>
      </c>
      <c r="E63" s="2">
        <v>18</v>
      </c>
      <c r="F63" s="2">
        <v>18</v>
      </c>
      <c r="G63" s="40">
        <f t="shared" si="31"/>
        <v>0</v>
      </c>
      <c r="H63" s="2"/>
      <c r="I63" s="2"/>
      <c r="J63" s="40" t="str">
        <f t="shared" si="32"/>
        <v>--</v>
      </c>
    </row>
    <row r="64" spans="1:13" s="1" customFormat="1" x14ac:dyDescent="0.2">
      <c r="A64" s="3" t="s">
        <v>36</v>
      </c>
      <c r="B64" s="2">
        <v>10</v>
      </c>
      <c r="C64" s="2">
        <v>6</v>
      </c>
      <c r="D64" s="40">
        <f t="shared" si="30"/>
        <v>0.66666666666666663</v>
      </c>
      <c r="E64" s="2">
        <v>2</v>
      </c>
      <c r="F64" s="2">
        <v>3</v>
      </c>
      <c r="G64" s="40">
        <f t="shared" si="31"/>
        <v>-0.33333333333333331</v>
      </c>
      <c r="H64" s="2"/>
      <c r="I64" s="2"/>
      <c r="J64" s="40" t="str">
        <f t="shared" si="32"/>
        <v>--</v>
      </c>
    </row>
    <row r="65" spans="1:13" s="1" customFormat="1" x14ac:dyDescent="0.2">
      <c r="A65" s="3" t="s">
        <v>37</v>
      </c>
      <c r="B65" s="2">
        <v>717</v>
      </c>
      <c r="C65" s="2">
        <v>696</v>
      </c>
      <c r="D65" s="40">
        <f t="shared" si="30"/>
        <v>3.017241379310345E-2</v>
      </c>
      <c r="E65" s="2">
        <v>433</v>
      </c>
      <c r="F65" s="2">
        <v>469</v>
      </c>
      <c r="G65" s="40">
        <f t="shared" si="31"/>
        <v>-7.6759061833688705E-2</v>
      </c>
      <c r="H65" s="2">
        <v>101</v>
      </c>
      <c r="I65" s="2">
        <v>112</v>
      </c>
      <c r="J65" s="40">
        <f t="shared" si="32"/>
        <v>-9.8214285714285712E-2</v>
      </c>
    </row>
    <row r="66" spans="1:13" s="5" customFormat="1" x14ac:dyDescent="0.2">
      <c r="A66" s="55"/>
      <c r="B66" s="51"/>
      <c r="C66" s="51"/>
      <c r="D66" s="51"/>
      <c r="E66" s="52"/>
      <c r="F66" s="51"/>
      <c r="G66" s="51"/>
      <c r="H66" s="53"/>
      <c r="I66" s="53"/>
      <c r="J66" s="54"/>
    </row>
    <row r="67" spans="1:13" s="5" customFormat="1" x14ac:dyDescent="0.2">
      <c r="A67" s="56" t="s">
        <v>5</v>
      </c>
      <c r="B67" s="57">
        <f>SUM(B58:B65)</f>
        <v>5184</v>
      </c>
      <c r="C67" s="57">
        <f>SUM(C58:C65)</f>
        <v>5003</v>
      </c>
      <c r="D67" s="40">
        <f t="shared" ref="D67" si="33">IF(C67&gt;0,(B67-C67)/C67,"--")</f>
        <v>3.6178293024185487E-2</v>
      </c>
      <c r="E67" s="57">
        <f>SUM(E58:E65)</f>
        <v>3377</v>
      </c>
      <c r="F67" s="57">
        <f>SUM(F58:F65)</f>
        <v>3230</v>
      </c>
      <c r="G67" s="40">
        <f t="shared" ref="G67" si="34">IF(F67&gt;0,(E67-F67)/F67,"--")</f>
        <v>4.5510835913312696E-2</v>
      </c>
      <c r="H67" s="47">
        <f>SUM(H58:H65)</f>
        <v>288</v>
      </c>
      <c r="I67" s="47">
        <f>SUM(I58:I65)</f>
        <v>320</v>
      </c>
      <c r="J67" s="40">
        <f t="shared" si="32"/>
        <v>-0.1</v>
      </c>
    </row>
    <row r="68" spans="1:13" s="5" customFormat="1" x14ac:dyDescent="0.2"/>
    <row r="69" spans="1:13" s="5" customFormat="1" x14ac:dyDescent="0.2">
      <c r="A69" s="44"/>
      <c r="B69" s="9" t="s">
        <v>44</v>
      </c>
      <c r="C69" s="9" t="s">
        <v>41</v>
      </c>
      <c r="D69" s="9"/>
      <c r="E69" s="1"/>
      <c r="F69" s="75"/>
      <c r="G69" s="76"/>
      <c r="H69" s="9" t="s">
        <v>44</v>
      </c>
      <c r="I69" s="9" t="s">
        <v>41</v>
      </c>
      <c r="J69" s="58" t="s">
        <v>2</v>
      </c>
      <c r="K69" s="1"/>
      <c r="L69" s="1"/>
      <c r="M69" s="1"/>
    </row>
    <row r="70" spans="1:13" s="5" customFormat="1" ht="25.5" x14ac:dyDescent="0.2">
      <c r="A70" s="47"/>
      <c r="B70" s="48" t="s">
        <v>28</v>
      </c>
      <c r="C70" s="48" t="s">
        <v>28</v>
      </c>
      <c r="D70" s="44" t="s">
        <v>2</v>
      </c>
      <c r="F70" s="72" t="s">
        <v>38</v>
      </c>
      <c r="G70" s="73"/>
      <c r="H70" s="4">
        <v>5184</v>
      </c>
      <c r="I70" s="4">
        <f>C67</f>
        <v>5003</v>
      </c>
      <c r="J70" s="40">
        <f t="shared" ref="J70:J71" si="35">IF(I70&gt;0,(H70-I70)/I70,"--")</f>
        <v>3.6178293024185487E-2</v>
      </c>
    </row>
    <row r="71" spans="1:13" s="5" customFormat="1" x14ac:dyDescent="0.2">
      <c r="A71" s="50" t="s">
        <v>7</v>
      </c>
      <c r="B71" s="51"/>
      <c r="C71" s="51"/>
      <c r="D71" s="59"/>
      <c r="F71" s="72" t="s">
        <v>39</v>
      </c>
      <c r="G71" s="73"/>
      <c r="H71" s="4">
        <v>4901.37</v>
      </c>
      <c r="I71" s="4">
        <v>4634</v>
      </c>
      <c r="J71" s="40">
        <f t="shared" si="35"/>
        <v>5.7697453603797993E-2</v>
      </c>
    </row>
    <row r="72" spans="1:13" s="5" customFormat="1" x14ac:dyDescent="0.2">
      <c r="A72" s="2" t="s">
        <v>19</v>
      </c>
      <c r="B72" s="60">
        <v>38</v>
      </c>
      <c r="C72" s="60">
        <v>35</v>
      </c>
      <c r="D72" s="65">
        <f>IF(C72&gt;0,(B72 - C72)/C72,"--")</f>
        <v>8.5714285714285715E-2</v>
      </c>
    </row>
    <row r="73" spans="1:13" s="5" customFormat="1" x14ac:dyDescent="0.2">
      <c r="A73" s="2" t="s">
        <v>8</v>
      </c>
      <c r="B73" s="4">
        <v>917</v>
      </c>
      <c r="C73" s="4">
        <v>898</v>
      </c>
      <c r="D73" s="65">
        <f>IF(C73&gt;0,(B73 - C73)/C73,"--")</f>
        <v>2.1158129175946547E-2</v>
      </c>
    </row>
    <row r="74" spans="1:13" s="5" customFormat="1" x14ac:dyDescent="0.2">
      <c r="A74" s="2" t="s">
        <v>26</v>
      </c>
      <c r="B74" s="4">
        <v>435</v>
      </c>
      <c r="C74" s="4">
        <v>367</v>
      </c>
      <c r="D74" s="65">
        <f t="shared" ref="D74:D80" si="36">IF(C74&gt;0,(B74 - C74)/C74,"--")</f>
        <v>0.18528610354223432</v>
      </c>
    </row>
    <row r="75" spans="1:13" s="5" customFormat="1" x14ac:dyDescent="0.2">
      <c r="A75" s="3" t="s">
        <v>20</v>
      </c>
      <c r="B75" s="61">
        <v>64</v>
      </c>
      <c r="C75" s="61">
        <v>64</v>
      </c>
      <c r="D75" s="65">
        <f t="shared" si="36"/>
        <v>0</v>
      </c>
    </row>
    <row r="76" spans="1:13" s="5" customFormat="1" x14ac:dyDescent="0.2">
      <c r="A76" s="3" t="s">
        <v>21</v>
      </c>
      <c r="B76" s="4">
        <v>2186</v>
      </c>
      <c r="C76" s="4">
        <v>2149</v>
      </c>
      <c r="D76" s="65">
        <f t="shared" si="36"/>
        <v>1.7217310376919499E-2</v>
      </c>
    </row>
    <row r="77" spans="1:13" s="5" customFormat="1" x14ac:dyDescent="0.2">
      <c r="A77" s="3" t="s">
        <v>22</v>
      </c>
      <c r="B77" s="4">
        <v>429</v>
      </c>
      <c r="C77" s="4">
        <v>411</v>
      </c>
      <c r="D77" s="65">
        <f t="shared" si="36"/>
        <v>4.3795620437956206E-2</v>
      </c>
    </row>
    <row r="78" spans="1:13" s="5" customFormat="1" x14ac:dyDescent="0.2">
      <c r="A78" s="3" t="s">
        <v>9</v>
      </c>
      <c r="B78" s="4">
        <v>717</v>
      </c>
      <c r="C78" s="4">
        <v>635</v>
      </c>
      <c r="D78" s="65">
        <f t="shared" si="36"/>
        <v>0.12913385826771653</v>
      </c>
    </row>
    <row r="79" spans="1:13" s="5" customFormat="1" x14ac:dyDescent="0.2">
      <c r="A79" s="3" t="s">
        <v>10</v>
      </c>
      <c r="B79" s="4">
        <v>288</v>
      </c>
      <c r="C79" s="4">
        <v>320</v>
      </c>
      <c r="D79" s="65">
        <f t="shared" si="36"/>
        <v>-0.1</v>
      </c>
    </row>
    <row r="80" spans="1:13" s="5" customFormat="1" x14ac:dyDescent="0.2">
      <c r="A80" s="3" t="s">
        <v>24</v>
      </c>
      <c r="B80" s="4">
        <v>110</v>
      </c>
      <c r="C80" s="4">
        <v>124</v>
      </c>
      <c r="D80" s="65">
        <f t="shared" si="36"/>
        <v>-0.11290322580645161</v>
      </c>
    </row>
    <row r="81" spans="1:11" s="5" customFormat="1" x14ac:dyDescent="0.2">
      <c r="A81" s="62" t="s">
        <v>13</v>
      </c>
      <c r="B81" s="63"/>
      <c r="C81" s="63"/>
      <c r="D81" s="59"/>
    </row>
    <row r="82" spans="1:11" s="5" customFormat="1" x14ac:dyDescent="0.2">
      <c r="A82" s="64" t="s">
        <v>11</v>
      </c>
      <c r="B82" s="4">
        <v>2415</v>
      </c>
      <c r="C82" s="4">
        <v>2315</v>
      </c>
      <c r="D82" s="67">
        <f t="shared" ref="D82:D83" si="37">IF(C82&gt;0,(B82-C82)/C82,"--")</f>
        <v>4.3196544276457881E-2</v>
      </c>
    </row>
    <row r="83" spans="1:11" s="1" customFormat="1" x14ac:dyDescent="0.2">
      <c r="A83" s="64" t="s">
        <v>12</v>
      </c>
      <c r="B83" s="4">
        <v>2763</v>
      </c>
      <c r="C83" s="4">
        <v>2686</v>
      </c>
      <c r="D83" s="67">
        <f t="shared" si="37"/>
        <v>2.8667163067758749E-2</v>
      </c>
      <c r="E83" s="5"/>
      <c r="F83" s="5"/>
      <c r="G83" s="5"/>
      <c r="H83" s="5"/>
      <c r="I83" s="5"/>
      <c r="J83" s="5"/>
      <c r="K83" s="5"/>
    </row>
    <row r="84" spans="1:11" s="1" customFormat="1" x14ac:dyDescent="0.2">
      <c r="A84" s="64" t="s">
        <v>24</v>
      </c>
      <c r="B84" s="4">
        <v>6</v>
      </c>
      <c r="C84" s="4">
        <v>2</v>
      </c>
      <c r="D84" s="67"/>
      <c r="E84" s="5"/>
      <c r="F84" s="5"/>
      <c r="G84" s="5"/>
      <c r="H84" s="5"/>
      <c r="I84" s="5"/>
      <c r="J84" s="5"/>
      <c r="K84" s="5"/>
    </row>
    <row r="85" spans="1:11" s="1" customFormat="1" x14ac:dyDescent="0.2">
      <c r="A85" s="50" t="s">
        <v>23</v>
      </c>
      <c r="B85" s="63"/>
      <c r="C85" s="63"/>
      <c r="D85" s="59"/>
      <c r="E85" s="5"/>
      <c r="F85" s="5"/>
      <c r="G85" s="5"/>
      <c r="H85" s="5"/>
      <c r="I85" s="5"/>
      <c r="J85" s="5"/>
      <c r="K85" s="5"/>
    </row>
    <row r="86" spans="1:11" s="1" customFormat="1" x14ac:dyDescent="0.2">
      <c r="A86" s="3" t="s">
        <v>14</v>
      </c>
      <c r="B86" s="4">
        <v>4803</v>
      </c>
      <c r="C86" s="4">
        <v>4605</v>
      </c>
      <c r="D86" s="40">
        <f t="shared" ref="D86:D88" si="38">IF(C86&gt;0,(B86-C86)/C86,"--")</f>
        <v>4.2996742671009773E-2</v>
      </c>
      <c r="E86" s="5"/>
      <c r="F86" s="5"/>
      <c r="G86" s="5"/>
      <c r="H86" s="5"/>
      <c r="I86" s="5"/>
      <c r="J86" s="5"/>
      <c r="K86" s="5"/>
    </row>
    <row r="87" spans="1:11" s="5" customFormat="1" x14ac:dyDescent="0.2">
      <c r="A87" s="3" t="s">
        <v>15</v>
      </c>
      <c r="B87" s="4">
        <v>93</v>
      </c>
      <c r="C87" s="4">
        <v>78</v>
      </c>
      <c r="D87" s="40">
        <f t="shared" si="38"/>
        <v>0.19230769230769232</v>
      </c>
      <c r="F87"/>
      <c r="G87"/>
      <c r="H87"/>
      <c r="I87"/>
      <c r="J87"/>
    </row>
    <row r="88" spans="1:11" s="5" customFormat="1" x14ac:dyDescent="0.2">
      <c r="A88" s="3" t="s">
        <v>10</v>
      </c>
      <c r="B88" s="4">
        <v>288</v>
      </c>
      <c r="C88" s="4">
        <v>320</v>
      </c>
      <c r="D88" s="40">
        <f t="shared" si="38"/>
        <v>-0.1</v>
      </c>
      <c r="F88"/>
      <c r="G88"/>
      <c r="H88"/>
      <c r="I88"/>
      <c r="J88"/>
    </row>
  </sheetData>
  <mergeCells count="5">
    <mergeCell ref="F71:G71"/>
    <mergeCell ref="A10:M10"/>
    <mergeCell ref="A31:M31"/>
    <mergeCell ref="F69:G69"/>
    <mergeCell ref="F70:G70"/>
  </mergeCells>
  <pageMargins left="0.25" right="0.25" top="0.59791666666666665" bottom="0.20499999999999999" header="0.3" footer="0.3"/>
  <pageSetup scale="80" fitToHeight="0" orientation="landscape" r:id="rId1"/>
  <headerFooter differentOddEven="1">
    <oddHeader>&amp;C&amp;"Arial,Bold"&amp;14Autumn 2013 UW Tacoma ICORA Admissions Report (Census Day Numbers)</oddHeader>
    <evenHeader>&amp;C&amp;"Arial,Bold"&amp;14Autumn 2013 UW Tacoma ICORA Enrollment Report</evenHead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UW Bothell (Fall)</vt:lpstr>
      <vt:lpstr>UW Seattle (Fall)</vt:lpstr>
      <vt:lpstr>UW Tacoma (Fall)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eleggio</dc:creator>
  <cp:lastModifiedBy>Erin Guthrie</cp:lastModifiedBy>
  <cp:lastPrinted>2013-06-19T23:22:19Z</cp:lastPrinted>
  <dcterms:created xsi:type="dcterms:W3CDTF">2011-06-23T21:16:50Z</dcterms:created>
  <dcterms:modified xsi:type="dcterms:W3CDTF">2018-02-01T02:33:26Z</dcterms:modified>
</cp:coreProperties>
</file>